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6600" activeTab="0"/>
  </bookViews>
  <sheets>
    <sheet name="результат без пола" sheetId="1" r:id="rId1"/>
  </sheets>
  <definedNames/>
  <calcPr fullCalcOnLoad="1"/>
</workbook>
</file>

<file path=xl/sharedStrings.xml><?xml version="1.0" encoding="utf-8"?>
<sst xmlns="http://schemas.openxmlformats.org/spreadsheetml/2006/main" count="240" uniqueCount="167">
  <si>
    <t>Люди</t>
  </si>
  <si>
    <t>Пушкарев Андрей</t>
  </si>
  <si>
    <t>Лисья Гора Балашиха</t>
  </si>
  <si>
    <t>Евдокимов Владимир</t>
  </si>
  <si>
    <t>Москва Троицк</t>
  </si>
  <si>
    <t>Балычева Александра</t>
  </si>
  <si>
    <t>Курск "Soloveй"</t>
  </si>
  <si>
    <t>Куцев Станислав</t>
  </si>
  <si>
    <t>Брянск</t>
  </si>
  <si>
    <t>Павлов Константин</t>
  </si>
  <si>
    <t>Москва Курская</t>
  </si>
  <si>
    <t>Белозерова Надежда</t>
  </si>
  <si>
    <t>Кулешов Андрей</t>
  </si>
  <si>
    <t>Спартак</t>
  </si>
  <si>
    <t>Новиков Юрий</t>
  </si>
  <si>
    <t>Сияльский Владислав</t>
  </si>
  <si>
    <t>Волошин Юрий</t>
  </si>
  <si>
    <t>БОЦДЮТиЭ</t>
  </si>
  <si>
    <t>Пономарев Олег</t>
  </si>
  <si>
    <t>Белгород</t>
  </si>
  <si>
    <t>Кузнецов Алексей</t>
  </si>
  <si>
    <t>Заковоротный Алесандр</t>
  </si>
  <si>
    <t>Обод Александр</t>
  </si>
  <si>
    <t>Старый Плут</t>
  </si>
  <si>
    <t>Михайлюк Евгений</t>
  </si>
  <si>
    <t>Неминущий Владимир</t>
  </si>
  <si>
    <t>Солоденко Дмитрий</t>
  </si>
  <si>
    <t>Палий Александр</t>
  </si>
  <si>
    <t>лично</t>
  </si>
  <si>
    <t>Фомичев Дмитрий</t>
  </si>
  <si>
    <t>СМЛР</t>
  </si>
  <si>
    <t>Репин Игорь</t>
  </si>
  <si>
    <t>ЕТМ</t>
  </si>
  <si>
    <t>Шляхов Александр</t>
  </si>
  <si>
    <t>Омельченко Валерий</t>
  </si>
  <si>
    <t>Воронков Алесандр</t>
  </si>
  <si>
    <t>Скирда Игорь</t>
  </si>
  <si>
    <t>Иванов Владимир</t>
  </si>
  <si>
    <t>с/к Тибет</t>
  </si>
  <si>
    <t>Злобин Алексей</t>
  </si>
  <si>
    <t>Тодораки Игорь</t>
  </si>
  <si>
    <t>Григорьев Саша</t>
  </si>
  <si>
    <t>Степанова Марина</t>
  </si>
  <si>
    <t>Наточиева Света</t>
  </si>
  <si>
    <t>Колпина Лола</t>
  </si>
  <si>
    <t>Коротенко Сергей</t>
  </si>
  <si>
    <t>Скинь Кеды</t>
  </si>
  <si>
    <t>Косенков Александр</t>
  </si>
  <si>
    <t>Хрипта Владислав</t>
  </si>
  <si>
    <t>Атлант</t>
  </si>
  <si>
    <t>Елисеева Дарья</t>
  </si>
  <si>
    <t>Меридиан</t>
  </si>
  <si>
    <t>Осадчий Артём</t>
  </si>
  <si>
    <t>Ирбис</t>
  </si>
  <si>
    <t>Куцева Надежда</t>
  </si>
  <si>
    <t>Байдиков Андрей</t>
  </si>
  <si>
    <t>Еременко Григорий</t>
  </si>
  <si>
    <t>Харьков</t>
  </si>
  <si>
    <t>Сыроватский Игорь</t>
  </si>
  <si>
    <t>Сокол</t>
  </si>
  <si>
    <t>Шаповалова Наталия</t>
  </si>
  <si>
    <t>Ивашов Борис</t>
  </si>
  <si>
    <t>Якшин Алексей</t>
  </si>
  <si>
    <t>Верейкин Николай</t>
  </si>
  <si>
    <t>Черникова Наталья</t>
  </si>
  <si>
    <t>Лично</t>
  </si>
  <si>
    <t>Кудряшов Александр</t>
  </si>
  <si>
    <t>Рекорд</t>
  </si>
  <si>
    <t>Кузнецов Александр</t>
  </si>
  <si>
    <t>Писарева Татьяна</t>
  </si>
  <si>
    <t>Дворяшин Сергей</t>
  </si>
  <si>
    <t>Поздняков Сергей</t>
  </si>
  <si>
    <t>Олимп</t>
  </si>
  <si>
    <t>Даньшин Александр</t>
  </si>
  <si>
    <t>Беляков Владислав</t>
  </si>
  <si>
    <t>Ахрамович Наталья</t>
  </si>
  <si>
    <t>Ушаков Егор</t>
  </si>
  <si>
    <t>Кретова Мария</t>
  </si>
  <si>
    <t>Кудряшова Надежда</t>
  </si>
  <si>
    <t>Позднякова Марина</t>
  </si>
  <si>
    <t>Дятлов Дмитрий</t>
  </si>
  <si>
    <t>Елисеев Сергей</t>
  </si>
  <si>
    <t>т/к Тибет</t>
  </si>
  <si>
    <t>Артеменко Олег</t>
  </si>
  <si>
    <t>Попова Таня</t>
  </si>
  <si>
    <t>клуб моржей</t>
  </si>
  <si>
    <t>Попов Анатолий</t>
  </si>
  <si>
    <t>Александров Алексей</t>
  </si>
  <si>
    <t>Арена</t>
  </si>
  <si>
    <t>Кузьминов Александр</t>
  </si>
  <si>
    <t>Леонов Дмитрий</t>
  </si>
  <si>
    <t>Честова Анна</t>
  </si>
  <si>
    <t>Честовы</t>
  </si>
  <si>
    <t>Честова Ольга</t>
  </si>
  <si>
    <t>Баева Виктория</t>
  </si>
  <si>
    <t>Демонов Иван</t>
  </si>
  <si>
    <t>Костромицкий Александр</t>
  </si>
  <si>
    <t>Коротенко Александр</t>
  </si>
  <si>
    <t>Иванов Егор</t>
  </si>
  <si>
    <t>Гончаров Михаил</t>
  </si>
  <si>
    <t>Ахмедов Тимур</t>
  </si>
  <si>
    <t>Назаров Денис</t>
  </si>
  <si>
    <t>Нестеров Владимир</t>
  </si>
  <si>
    <t>Кулабухов Вячеслав</t>
  </si>
  <si>
    <t>Руденко Елена</t>
  </si>
  <si>
    <t>Шебекино</t>
  </si>
  <si>
    <t>Нагайцев Антон</t>
  </si>
  <si>
    <t>Гончарова Даша</t>
  </si>
  <si>
    <t>Тяжкороб Павел</t>
  </si>
  <si>
    <t>Глазко Александр</t>
  </si>
  <si>
    <t>Мулюкова Амина</t>
  </si>
  <si>
    <t>Почернин Денис</t>
  </si>
  <si>
    <t>Гордик Александр</t>
  </si>
  <si>
    <t>Михайлюков Андрей</t>
  </si>
  <si>
    <t>Смирных Виктор</t>
  </si>
  <si>
    <t>Колпин Тимур</t>
  </si>
  <si>
    <t>Самохвалов Саша</t>
  </si>
  <si>
    <t>Белых Галина</t>
  </si>
  <si>
    <t>Мехедов Владимир</t>
  </si>
  <si>
    <t>Кобзев Алексей</t>
  </si>
  <si>
    <t>Волошина Ольга</t>
  </si>
  <si>
    <t>Плаксин Никита</t>
  </si>
  <si>
    <t>Лукин Герман</t>
  </si>
  <si>
    <t>Шехурин Федор</t>
  </si>
  <si>
    <t>Пустотина Елена</t>
  </si>
  <si>
    <t>Шмайлова Ольга</t>
  </si>
  <si>
    <t>Михалюкова Екатерина</t>
  </si>
  <si>
    <t>Быков Евгений</t>
  </si>
  <si>
    <t>Жильцова Кира</t>
  </si>
  <si>
    <t>Ярошенко Олег</t>
  </si>
  <si>
    <t>Шехурина Надежда</t>
  </si>
  <si>
    <t>Демонов Влад</t>
  </si>
  <si>
    <t>Кулешов Яков</t>
  </si>
  <si>
    <t>Шатрак Владимир</t>
  </si>
  <si>
    <t>Жихарев Ваня</t>
  </si>
  <si>
    <t>М.-Пристань</t>
  </si>
  <si>
    <t>Сивцев  Пётр</t>
  </si>
  <si>
    <t>Красюк Владислав</t>
  </si>
  <si>
    <t>Красюк Анна</t>
  </si>
  <si>
    <t>Протокол Результатов</t>
  </si>
  <si>
    <t>ГР</t>
  </si>
  <si>
    <t>1 круг</t>
  </si>
  <si>
    <t xml:space="preserve">2 круг </t>
  </si>
  <si>
    <t>3 круг</t>
  </si>
  <si>
    <t>5 круг</t>
  </si>
  <si>
    <t>4 круг</t>
  </si>
  <si>
    <t>7 круг</t>
  </si>
  <si>
    <t>9 круг</t>
  </si>
  <si>
    <t>6 круг</t>
  </si>
  <si>
    <t>11 круг</t>
  </si>
  <si>
    <t>8 круг</t>
  </si>
  <si>
    <t>10 круг</t>
  </si>
  <si>
    <t>12 круг</t>
  </si>
  <si>
    <t>13 круг</t>
  </si>
  <si>
    <t>14 круг</t>
  </si>
  <si>
    <t>15 круг</t>
  </si>
  <si>
    <t>16 круг</t>
  </si>
  <si>
    <t>17 круг</t>
  </si>
  <si>
    <t>18 круг</t>
  </si>
  <si>
    <t>19 круг</t>
  </si>
  <si>
    <t>20 круг</t>
  </si>
  <si>
    <t>Результат</t>
  </si>
  <si>
    <t xml:space="preserve">кол-во км </t>
  </si>
  <si>
    <t>номер</t>
  </si>
  <si>
    <t>Команда</t>
  </si>
  <si>
    <t>Фамилия Имя</t>
  </si>
  <si>
    <t xml:space="preserve">№п/п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</si>
</sst>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165" fontId="0" fillId="0" borderId="10" xfId="58" applyNumberFormat="1" applyFont="1" applyBorder="1" applyAlignment="1">
      <alignment/>
    </xf>
    <xf numFmtId="21" fontId="0" fillId="0" borderId="11" xfId="0" applyNumberFormat="1" applyBorder="1" applyAlignment="1">
      <alignment/>
    </xf>
    <xf numFmtId="21" fontId="0" fillId="0" borderId="12" xfId="0" applyNumberFormat="1" applyBorder="1" applyAlignment="1">
      <alignment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T116"/>
  <sheetViews>
    <sheetView tabSelected="1" zoomScalePageLayoutView="0" workbookViewId="0" topLeftCell="B10">
      <selection activeCell="AM10" sqref="AM10"/>
    </sheetView>
  </sheetViews>
  <sheetFormatPr defaultColWidth="9.00390625" defaultRowHeight="12.75"/>
  <cols>
    <col min="1" max="1" width="6.375" style="0" bestFit="1" customWidth="1"/>
    <col min="2" max="2" width="23.25390625" style="0" bestFit="1" customWidth="1"/>
    <col min="3" max="3" width="20.625" style="0" bestFit="1" customWidth="1"/>
    <col min="6" max="6" width="10.625" style="0" bestFit="1" customWidth="1"/>
    <col min="7" max="7" width="10.625" style="0" customWidth="1"/>
    <col min="10" max="10" width="0" style="0" hidden="1" customWidth="1"/>
    <col min="12" max="12" width="0" style="0" hidden="1" customWidth="1"/>
    <col min="14" max="14" width="0" style="0" hidden="1" customWidth="1"/>
    <col min="16" max="16" width="0" style="0" hidden="1" customWidth="1"/>
    <col min="18" max="18" width="0" style="0" hidden="1" customWidth="1"/>
    <col min="20" max="20" width="0" style="0" hidden="1" customWidth="1"/>
    <col min="22" max="22" width="0" style="0" hidden="1" customWidth="1"/>
    <col min="24" max="24" width="0" style="0" hidden="1" customWidth="1"/>
    <col min="26" max="26" width="0" style="0" hidden="1" customWidth="1"/>
    <col min="28" max="28" width="0" style="0" hidden="1" customWidth="1"/>
    <col min="30" max="30" width="0" style="0" hidden="1" customWidth="1"/>
    <col min="32" max="32" width="0" style="0" hidden="1" customWidth="1"/>
    <col min="34" max="34" width="0" style="0" hidden="1" customWidth="1"/>
    <col min="36" max="36" width="0" style="0" hidden="1" customWidth="1"/>
    <col min="38" max="38" width="0" style="0" hidden="1" customWidth="1"/>
    <col min="40" max="40" width="0" style="0" hidden="1" customWidth="1"/>
    <col min="42" max="42" width="0" style="0" hidden="1" customWidth="1"/>
    <col min="44" max="44" width="0" style="0" hidden="1" customWidth="1"/>
    <col min="46" max="46" width="0" style="0" hidden="1" customWidth="1"/>
  </cols>
  <sheetData>
    <row r="2" ht="12.75">
      <c r="B2" t="s">
        <v>139</v>
      </c>
    </row>
    <row r="3" ht="12.75">
      <c r="A3" t="s">
        <v>0</v>
      </c>
    </row>
    <row r="4" spans="1:45" s="2" customFormat="1" ht="12.75">
      <c r="A4" s="3" t="s">
        <v>166</v>
      </c>
      <c r="B4" s="3" t="s">
        <v>165</v>
      </c>
      <c r="C4" s="3" t="s">
        <v>164</v>
      </c>
      <c r="D4" s="3" t="s">
        <v>163</v>
      </c>
      <c r="E4" s="3" t="s">
        <v>140</v>
      </c>
      <c r="F4" s="3" t="s">
        <v>161</v>
      </c>
      <c r="G4" s="3" t="s">
        <v>162</v>
      </c>
      <c r="H4" s="9" t="s">
        <v>141</v>
      </c>
      <c r="I4" s="3" t="s">
        <v>142</v>
      </c>
      <c r="J4" s="3" t="s">
        <v>143</v>
      </c>
      <c r="K4" s="3" t="s">
        <v>143</v>
      </c>
      <c r="L4" s="3" t="s">
        <v>145</v>
      </c>
      <c r="M4" s="3" t="s">
        <v>145</v>
      </c>
      <c r="N4" s="3" t="s">
        <v>144</v>
      </c>
      <c r="O4" s="3" t="s">
        <v>144</v>
      </c>
      <c r="P4" s="3" t="s">
        <v>148</v>
      </c>
      <c r="Q4" s="3" t="s">
        <v>148</v>
      </c>
      <c r="R4" s="3" t="s">
        <v>146</v>
      </c>
      <c r="S4" s="3" t="s">
        <v>146</v>
      </c>
      <c r="T4" s="3" t="s">
        <v>150</v>
      </c>
      <c r="U4" s="3" t="s">
        <v>150</v>
      </c>
      <c r="V4" s="3" t="s">
        <v>147</v>
      </c>
      <c r="W4" s="3" t="s">
        <v>147</v>
      </c>
      <c r="X4" s="3" t="s">
        <v>151</v>
      </c>
      <c r="Y4" s="3" t="s">
        <v>151</v>
      </c>
      <c r="Z4" s="2" t="s">
        <v>149</v>
      </c>
      <c r="AA4" s="3" t="s">
        <v>149</v>
      </c>
      <c r="AB4" s="3" t="s">
        <v>152</v>
      </c>
      <c r="AC4" s="3" t="s">
        <v>152</v>
      </c>
      <c r="AD4" s="2" t="s">
        <v>153</v>
      </c>
      <c r="AE4" s="3" t="s">
        <v>153</v>
      </c>
      <c r="AF4" s="2" t="s">
        <v>154</v>
      </c>
      <c r="AG4" s="3" t="s">
        <v>154</v>
      </c>
      <c r="AH4" s="2" t="s">
        <v>155</v>
      </c>
      <c r="AI4" s="3" t="s">
        <v>155</v>
      </c>
      <c r="AJ4" s="2" t="s">
        <v>156</v>
      </c>
      <c r="AK4" s="3" t="s">
        <v>156</v>
      </c>
      <c r="AL4" s="2" t="s">
        <v>157</v>
      </c>
      <c r="AM4" s="3" t="s">
        <v>157</v>
      </c>
      <c r="AN4" s="2" t="s">
        <v>158</v>
      </c>
      <c r="AO4" s="3" t="s">
        <v>158</v>
      </c>
      <c r="AP4" s="2" t="s">
        <v>159</v>
      </c>
      <c r="AQ4" s="3" t="s">
        <v>159</v>
      </c>
      <c r="AR4" s="2" t="s">
        <v>160</v>
      </c>
      <c r="AS4" s="3" t="s">
        <v>160</v>
      </c>
    </row>
    <row r="5" spans="1:46" ht="12.75">
      <c r="A5" s="4">
        <v>1</v>
      </c>
      <c r="B5" s="4" t="s">
        <v>1</v>
      </c>
      <c r="C5" s="4" t="s">
        <v>2</v>
      </c>
      <c r="D5" s="4">
        <v>15</v>
      </c>
      <c r="E5" s="4">
        <v>1977</v>
      </c>
      <c r="F5" s="5">
        <v>0.2984375</v>
      </c>
      <c r="G5" s="6">
        <f>20*5100</f>
        <v>102000</v>
      </c>
      <c r="H5" s="7">
        <v>0.012175925925925929</v>
      </c>
      <c r="I5" s="5">
        <f>J5-H5</f>
        <v>0.01236111111111111</v>
      </c>
      <c r="J5" s="5">
        <v>0.024537037037037038</v>
      </c>
      <c r="K5" s="5">
        <f>L5-J5</f>
        <v>0.01251157407407407</v>
      </c>
      <c r="L5" s="5">
        <v>0.03704861111111111</v>
      </c>
      <c r="M5" s="5">
        <f>N5-L5</f>
        <v>0.013194444444444446</v>
      </c>
      <c r="N5" s="5">
        <v>0.050243055555555555</v>
      </c>
      <c r="O5" s="5">
        <f>P5-N5</f>
        <v>0.011932870370370378</v>
      </c>
      <c r="P5" s="5">
        <v>0.06217592592592593</v>
      </c>
      <c r="Q5" s="5">
        <f aca="true" t="shared" si="0" ref="Q5:Q36">R5-P5</f>
        <v>0.013634259259259256</v>
      </c>
      <c r="R5" s="5">
        <v>0.07581018518518519</v>
      </c>
      <c r="S5" s="5">
        <f aca="true" t="shared" si="1" ref="S5:S44">T5-R5</f>
        <v>0.013368055555555564</v>
      </c>
      <c r="T5" s="5">
        <v>0.08917824074074075</v>
      </c>
      <c r="U5" s="5">
        <f aca="true" t="shared" si="2" ref="U5:U42">V5-T5</f>
        <v>0.013333333333333322</v>
      </c>
      <c r="V5" s="5">
        <v>0.10251157407407407</v>
      </c>
      <c r="W5" s="5">
        <f aca="true" t="shared" si="3" ref="W5:W35">X5-V5</f>
        <v>0.013738425925925932</v>
      </c>
      <c r="X5" s="5">
        <v>0.11625</v>
      </c>
      <c r="Y5" s="5">
        <f aca="true" t="shared" si="4" ref="Y5:Y34">Z5-X5</f>
        <v>0.014479166666666668</v>
      </c>
      <c r="Z5" s="1">
        <v>0.13072916666666667</v>
      </c>
      <c r="AA5" s="5">
        <f aca="true" t="shared" si="5" ref="AA5:AA20">AB5-Z5</f>
        <v>0.015601851851851839</v>
      </c>
      <c r="AB5" s="5">
        <v>0.1463310185185185</v>
      </c>
      <c r="AC5" s="5">
        <f aca="true" t="shared" si="6" ref="AC5:AC19">AD5-AB5</f>
        <v>0.014849537037037036</v>
      </c>
      <c r="AD5" s="1">
        <v>0.16118055555555555</v>
      </c>
      <c r="AE5" s="5">
        <f aca="true" t="shared" si="7" ref="AE5:AE18">AF5-AD5</f>
        <v>0.021458333333333357</v>
      </c>
      <c r="AF5" s="1">
        <v>0.1826388888888889</v>
      </c>
      <c r="AG5" s="5">
        <f aca="true" t="shared" si="8" ref="AG5:AG14">AH5-AF5</f>
        <v>0.015011574074074052</v>
      </c>
      <c r="AH5" s="1">
        <v>0.19765046296296296</v>
      </c>
      <c r="AI5" s="5">
        <f aca="true" t="shared" si="9" ref="AI5:AI12">AJ5-AH5</f>
        <v>0.015000000000000013</v>
      </c>
      <c r="AJ5" s="1">
        <v>0.21265046296296297</v>
      </c>
      <c r="AK5" s="5">
        <f>AL5-AJ5</f>
        <v>0.016493055555555552</v>
      </c>
      <c r="AL5" s="1">
        <v>0.22914351851851852</v>
      </c>
      <c r="AM5" s="5">
        <f>AN5-AL5</f>
        <v>0.019409722222222203</v>
      </c>
      <c r="AN5" s="1">
        <v>0.24855324074074073</v>
      </c>
      <c r="AO5" s="5">
        <f>AP5-AN5</f>
        <v>0.016122685185185198</v>
      </c>
      <c r="AP5" s="1">
        <v>0.2646759259259259</v>
      </c>
      <c r="AQ5" s="5">
        <f>AR5-AP5</f>
        <v>0.015868055555555538</v>
      </c>
      <c r="AR5" s="1">
        <v>0.28054398148148146</v>
      </c>
      <c r="AS5" s="5">
        <f>AT5-AP5</f>
        <v>0.0337615740740741</v>
      </c>
      <c r="AT5" s="1">
        <v>0.2984375</v>
      </c>
    </row>
    <row r="6" spans="1:44" ht="12.75">
      <c r="A6" s="4">
        <v>2</v>
      </c>
      <c r="B6" s="4" t="s">
        <v>3</v>
      </c>
      <c r="C6" s="4" t="s">
        <v>4</v>
      </c>
      <c r="D6" s="4">
        <v>7</v>
      </c>
      <c r="E6" s="4">
        <v>1956</v>
      </c>
      <c r="F6" s="5">
        <v>0.29010416666666666</v>
      </c>
      <c r="G6" s="6">
        <f>18*5100</f>
        <v>91800</v>
      </c>
      <c r="H6" s="7">
        <v>0.012719907407407407</v>
      </c>
      <c r="I6" s="5">
        <f aca="true" t="shared" si="10" ref="I6:I69">J6-H6</f>
        <v>0.013368055555555558</v>
      </c>
      <c r="J6" s="5">
        <v>0.026087962962962966</v>
      </c>
      <c r="K6" s="5">
        <f aca="true" t="shared" si="11" ref="K6:K69">L6-J6</f>
        <v>0.013842592592592594</v>
      </c>
      <c r="L6" s="5">
        <v>0.03993055555555556</v>
      </c>
      <c r="M6" s="5">
        <f aca="true" t="shared" si="12" ref="M6:M69">N6-L6</f>
        <v>0.014467592592592587</v>
      </c>
      <c r="N6" s="5">
        <v>0.05439814814814815</v>
      </c>
      <c r="O6" s="5">
        <f aca="true" t="shared" si="13" ref="O6:O65">P6-N6</f>
        <v>0.014837962962962963</v>
      </c>
      <c r="P6" s="5">
        <v>0.06923611111111111</v>
      </c>
      <c r="Q6" s="5">
        <f t="shared" si="0"/>
        <v>0.019155092592592585</v>
      </c>
      <c r="R6" s="5">
        <v>0.0883912037037037</v>
      </c>
      <c r="S6" s="5">
        <f t="shared" si="1"/>
        <v>0.014930555555555558</v>
      </c>
      <c r="T6" s="5">
        <v>0.10332175925925925</v>
      </c>
      <c r="U6" s="5">
        <f t="shared" si="2"/>
        <v>0.015381944444444448</v>
      </c>
      <c r="V6" s="5">
        <v>0.1187037037037037</v>
      </c>
      <c r="W6" s="5">
        <f t="shared" si="3"/>
        <v>0.015428240740740756</v>
      </c>
      <c r="X6" s="5">
        <v>0.13413194444444446</v>
      </c>
      <c r="Y6" s="5">
        <f t="shared" si="4"/>
        <v>0.02119212962962963</v>
      </c>
      <c r="Z6" s="1">
        <v>0.1553240740740741</v>
      </c>
      <c r="AA6" s="5">
        <f t="shared" si="5"/>
        <v>0.016342592592592575</v>
      </c>
      <c r="AB6" s="5">
        <v>0.17166666666666666</v>
      </c>
      <c r="AC6" s="5">
        <f t="shared" si="6"/>
        <v>0.015462962962962984</v>
      </c>
      <c r="AD6" s="1">
        <v>0.18712962962962965</v>
      </c>
      <c r="AE6" s="5">
        <f t="shared" si="7"/>
        <v>0.016712962962962957</v>
      </c>
      <c r="AF6" s="1">
        <v>0.2038425925925926</v>
      </c>
      <c r="AG6" s="5">
        <f t="shared" si="8"/>
        <v>0.01675925925925925</v>
      </c>
      <c r="AH6" s="1">
        <v>0.22060185185185185</v>
      </c>
      <c r="AI6" s="5">
        <f t="shared" si="9"/>
        <v>0.01618055555555556</v>
      </c>
      <c r="AJ6" s="1">
        <v>0.2367824074074074</v>
      </c>
      <c r="AK6" s="5">
        <f>AL6-AJ6</f>
        <v>0.01900462962962962</v>
      </c>
      <c r="AL6" s="1">
        <v>0.25578703703703703</v>
      </c>
      <c r="AM6" s="5">
        <f>AN6-AL6</f>
        <v>0.01758101851851851</v>
      </c>
      <c r="AN6" s="1">
        <v>0.27336805555555554</v>
      </c>
      <c r="AO6" s="5">
        <f>AP6-AN6</f>
        <v>0.01673611111111112</v>
      </c>
      <c r="AP6" s="1">
        <v>0.29010416666666666</v>
      </c>
      <c r="AR6">
        <v>2</v>
      </c>
    </row>
    <row r="7" spans="1:40" ht="12.75">
      <c r="A7" s="4">
        <v>3</v>
      </c>
      <c r="B7" s="4" t="s">
        <v>5</v>
      </c>
      <c r="C7" s="4" t="s">
        <v>6</v>
      </c>
      <c r="D7" s="4">
        <v>60</v>
      </c>
      <c r="E7" s="4">
        <v>1950</v>
      </c>
      <c r="F7" s="5">
        <v>0.27072916666666663</v>
      </c>
      <c r="G7" s="6">
        <f>16*5100</f>
        <v>81600</v>
      </c>
      <c r="H7" s="7">
        <v>0.014027777777777778</v>
      </c>
      <c r="I7" s="5">
        <f t="shared" si="10"/>
        <v>0.013946759259259256</v>
      </c>
      <c r="J7" s="5">
        <v>0.027974537037037034</v>
      </c>
      <c r="K7" s="5">
        <f t="shared" si="11"/>
        <v>0.014780092592592602</v>
      </c>
      <c r="L7" s="5">
        <v>0.042754629629629635</v>
      </c>
      <c r="M7" s="5">
        <f t="shared" si="12"/>
        <v>0.012037037037037027</v>
      </c>
      <c r="N7" s="5">
        <v>0.05479166666666666</v>
      </c>
      <c r="O7" s="5">
        <f t="shared" si="13"/>
        <v>0.018576388888888885</v>
      </c>
      <c r="P7" s="5">
        <v>0.07336805555555555</v>
      </c>
      <c r="Q7" s="5">
        <f t="shared" si="0"/>
        <v>0.017025462962962964</v>
      </c>
      <c r="R7" s="5">
        <v>0.09039351851851851</v>
      </c>
      <c r="S7" s="5">
        <f t="shared" si="1"/>
        <v>0.015763888888888897</v>
      </c>
      <c r="T7" s="5">
        <v>0.10615740740740741</v>
      </c>
      <c r="U7" s="5">
        <f t="shared" si="2"/>
        <v>0.01629629629629631</v>
      </c>
      <c r="V7" s="5">
        <v>0.12245370370370372</v>
      </c>
      <c r="W7" s="5">
        <f t="shared" si="3"/>
        <v>0.01937499999999999</v>
      </c>
      <c r="X7" s="5">
        <v>0.1418287037037037</v>
      </c>
      <c r="Y7" s="5">
        <f t="shared" si="4"/>
        <v>0.0176388888888889</v>
      </c>
      <c r="Z7" s="1">
        <v>0.1594675925925926</v>
      </c>
      <c r="AA7" s="5">
        <f t="shared" si="5"/>
        <v>0.016574074074074047</v>
      </c>
      <c r="AB7" s="5">
        <v>0.17604166666666665</v>
      </c>
      <c r="AC7" s="5">
        <f t="shared" si="6"/>
        <v>0.02217592592592596</v>
      </c>
      <c r="AD7" s="1">
        <v>0.1982175925925926</v>
      </c>
      <c r="AE7" s="5">
        <f t="shared" si="7"/>
        <v>0.01748842592592592</v>
      </c>
      <c r="AF7" s="1">
        <v>0.21570601851851853</v>
      </c>
      <c r="AG7" s="5">
        <f t="shared" si="8"/>
        <v>0.0176736111111111</v>
      </c>
      <c r="AH7" s="1">
        <v>0.23337962962962963</v>
      </c>
      <c r="AI7" s="5">
        <f t="shared" si="9"/>
        <v>0.01812500000000003</v>
      </c>
      <c r="AJ7" s="1">
        <v>0.25150462962962966</v>
      </c>
      <c r="AK7" s="5">
        <f>AL7-AJ7</f>
        <v>0.01922453703703697</v>
      </c>
      <c r="AL7" s="1">
        <v>0.27072916666666663</v>
      </c>
      <c r="AN7">
        <v>3</v>
      </c>
    </row>
    <row r="8" spans="1:40" ht="12.75">
      <c r="A8" s="4">
        <v>4</v>
      </c>
      <c r="B8" s="4" t="s">
        <v>7</v>
      </c>
      <c r="C8" s="4" t="s">
        <v>8</v>
      </c>
      <c r="D8" s="4">
        <v>18</v>
      </c>
      <c r="E8" s="4">
        <v>1964</v>
      </c>
      <c r="F8" s="5">
        <v>0.28599537037037037</v>
      </c>
      <c r="G8" s="6">
        <f>16*5100</f>
        <v>81600</v>
      </c>
      <c r="H8" s="7">
        <v>0.012175925925925929</v>
      </c>
      <c r="I8" s="5">
        <f t="shared" si="10"/>
        <v>0.01287037037037037</v>
      </c>
      <c r="J8" s="5">
        <v>0.0250462962962963</v>
      </c>
      <c r="K8" s="5">
        <f t="shared" si="11"/>
        <v>0.013310185185185185</v>
      </c>
      <c r="L8" s="5">
        <v>0.038356481481481484</v>
      </c>
      <c r="M8" s="5">
        <f t="shared" si="12"/>
        <v>0.014456018518518514</v>
      </c>
      <c r="N8" s="5">
        <v>0.0528125</v>
      </c>
      <c r="O8" s="5">
        <f t="shared" si="13"/>
        <v>0.013680555555555557</v>
      </c>
      <c r="P8" s="5">
        <v>0.06649305555555556</v>
      </c>
      <c r="Q8" s="5">
        <f t="shared" si="0"/>
        <v>0.017905092592592597</v>
      </c>
      <c r="R8" s="5">
        <v>0.08439814814814815</v>
      </c>
      <c r="S8" s="5">
        <f t="shared" si="1"/>
        <v>0.015497685185185184</v>
      </c>
      <c r="T8" s="5">
        <v>0.09989583333333334</v>
      </c>
      <c r="U8" s="5">
        <f t="shared" si="2"/>
        <v>0.016400462962962964</v>
      </c>
      <c r="V8" s="5">
        <v>0.1162962962962963</v>
      </c>
      <c r="W8" s="5">
        <f t="shared" si="3"/>
        <v>0.016504629629629633</v>
      </c>
      <c r="X8" s="5">
        <v>0.13280092592592593</v>
      </c>
      <c r="Y8" s="5">
        <f t="shared" si="4"/>
        <v>0.016435185185185164</v>
      </c>
      <c r="Z8" s="1">
        <v>0.1492361111111111</v>
      </c>
      <c r="AA8" s="5">
        <f t="shared" si="5"/>
        <v>0.031134259259259278</v>
      </c>
      <c r="AB8" s="5">
        <v>0.18037037037037038</v>
      </c>
      <c r="AC8" s="5">
        <f t="shared" si="6"/>
        <v>0.0201736111111111</v>
      </c>
      <c r="AD8" s="1">
        <v>0.20054398148148148</v>
      </c>
      <c r="AE8" s="5">
        <f t="shared" si="7"/>
        <v>0.01958333333333334</v>
      </c>
      <c r="AF8" s="1">
        <v>0.22012731481481482</v>
      </c>
      <c r="AG8" s="5">
        <f t="shared" si="8"/>
        <v>0.020949074074074092</v>
      </c>
      <c r="AH8" s="1">
        <v>0.2410763888888889</v>
      </c>
      <c r="AI8" s="5">
        <f t="shared" si="9"/>
        <v>0.025451388888888843</v>
      </c>
      <c r="AJ8" s="1">
        <v>0.26652777777777775</v>
      </c>
      <c r="AK8" s="5">
        <f>AL8-AJ8</f>
        <v>0.01946759259259262</v>
      </c>
      <c r="AL8" s="1">
        <v>0.28599537037037037</v>
      </c>
      <c r="AN8">
        <v>4</v>
      </c>
    </row>
    <row r="9" spans="1:40" ht="12.75">
      <c r="A9" s="4">
        <v>5</v>
      </c>
      <c r="B9" s="4" t="s">
        <v>9</v>
      </c>
      <c r="C9" s="4" t="s">
        <v>10</v>
      </c>
      <c r="D9" s="4">
        <v>16</v>
      </c>
      <c r="E9" s="4">
        <v>1970</v>
      </c>
      <c r="F9" s="5">
        <v>0.3028703703703704</v>
      </c>
      <c r="G9" s="6">
        <f>16*5100</f>
        <v>81600</v>
      </c>
      <c r="H9" s="7">
        <v>0.013333333333333334</v>
      </c>
      <c r="I9" s="5">
        <f t="shared" si="10"/>
        <v>0.01393518518518518</v>
      </c>
      <c r="J9" s="5">
        <v>0.027268518518518515</v>
      </c>
      <c r="K9" s="5">
        <f t="shared" si="11"/>
        <v>0.013101851851851854</v>
      </c>
      <c r="L9" s="5">
        <v>0.04037037037037037</v>
      </c>
      <c r="M9" s="5">
        <f t="shared" si="12"/>
        <v>0.01506944444444444</v>
      </c>
      <c r="N9" s="5">
        <v>0.05543981481481481</v>
      </c>
      <c r="O9" s="5">
        <f t="shared" si="13"/>
        <v>0.014155092592592601</v>
      </c>
      <c r="P9" s="5">
        <v>0.06959490740740741</v>
      </c>
      <c r="Q9" s="5">
        <f t="shared" si="0"/>
        <v>0.015347222222222207</v>
      </c>
      <c r="R9" s="5">
        <v>0.08494212962962962</v>
      </c>
      <c r="S9" s="5">
        <f t="shared" si="1"/>
        <v>0.016319444444444442</v>
      </c>
      <c r="T9" s="5">
        <v>0.10126157407407406</v>
      </c>
      <c r="U9" s="5">
        <f t="shared" si="2"/>
        <v>0.017800925925925942</v>
      </c>
      <c r="V9" s="5">
        <v>0.1190625</v>
      </c>
      <c r="W9" s="5">
        <f t="shared" si="3"/>
        <v>0.015763888888888897</v>
      </c>
      <c r="X9" s="5">
        <v>0.1348263888888889</v>
      </c>
      <c r="Y9" s="5">
        <f t="shared" si="4"/>
        <v>0.019849537037037013</v>
      </c>
      <c r="Z9" s="1">
        <v>0.1546759259259259</v>
      </c>
      <c r="AA9" s="5">
        <f t="shared" si="5"/>
        <v>0.018587962962962973</v>
      </c>
      <c r="AB9" s="5">
        <v>0.17326388888888888</v>
      </c>
      <c r="AC9" s="5">
        <f t="shared" si="6"/>
        <v>0.033599537037037025</v>
      </c>
      <c r="AD9" s="1">
        <v>0.2068634259259259</v>
      </c>
      <c r="AE9" s="5">
        <f t="shared" si="7"/>
        <v>0.023113425925925968</v>
      </c>
      <c r="AF9" s="1">
        <v>0.22997685185185188</v>
      </c>
      <c r="AG9" s="5">
        <f t="shared" si="8"/>
        <v>0.028726851851851837</v>
      </c>
      <c r="AH9" s="1">
        <v>0.2587037037037037</v>
      </c>
      <c r="AI9" s="5">
        <f t="shared" si="9"/>
        <v>0.022523148148148153</v>
      </c>
      <c r="AJ9" s="1">
        <v>0.28122685185185187</v>
      </c>
      <c r="AK9" s="5">
        <f>AL9-AJ9</f>
        <v>0.021643518518518534</v>
      </c>
      <c r="AL9" s="1">
        <v>0.3028703703703704</v>
      </c>
      <c r="AN9">
        <v>5</v>
      </c>
    </row>
    <row r="10" spans="1:38" ht="12.75">
      <c r="A10" s="4">
        <v>6</v>
      </c>
      <c r="B10" s="4" t="s">
        <v>11</v>
      </c>
      <c r="C10" s="4" t="s">
        <v>6</v>
      </c>
      <c r="D10" s="4">
        <v>400</v>
      </c>
      <c r="E10" s="4">
        <v>1963</v>
      </c>
      <c r="F10" s="5">
        <v>0.2317824074074074</v>
      </c>
      <c r="G10" s="6">
        <f>15*5100</f>
        <v>76500</v>
      </c>
      <c r="H10" s="7">
        <v>0.013078703703703703</v>
      </c>
      <c r="I10" s="5">
        <f t="shared" si="10"/>
        <v>0.013854166666666667</v>
      </c>
      <c r="J10" s="5">
        <v>0.02693287037037037</v>
      </c>
      <c r="K10" s="5">
        <f t="shared" si="11"/>
        <v>0.014282407407407403</v>
      </c>
      <c r="L10" s="5">
        <v>0.041215277777777774</v>
      </c>
      <c r="M10" s="5">
        <f t="shared" si="12"/>
        <v>0.012881944444444446</v>
      </c>
      <c r="N10" s="5">
        <v>0.05409722222222222</v>
      </c>
      <c r="O10" s="5">
        <f t="shared" si="13"/>
        <v>0.01611111111111111</v>
      </c>
      <c r="P10" s="5">
        <v>0.07020833333333333</v>
      </c>
      <c r="Q10" s="5">
        <f t="shared" si="0"/>
        <v>0.015219907407407404</v>
      </c>
      <c r="R10" s="5">
        <v>0.08542824074074074</v>
      </c>
      <c r="S10" s="5">
        <f t="shared" si="1"/>
        <v>0.015532407407407411</v>
      </c>
      <c r="T10" s="5">
        <v>0.10096064814814815</v>
      </c>
      <c r="U10" s="5">
        <f t="shared" si="2"/>
        <v>0.01523148148148147</v>
      </c>
      <c r="V10" s="5">
        <v>0.11619212962962962</v>
      </c>
      <c r="W10" s="5">
        <f t="shared" si="3"/>
        <v>0.014247685185185197</v>
      </c>
      <c r="X10" s="5">
        <v>0.13043981481481481</v>
      </c>
      <c r="Y10" s="5">
        <f t="shared" si="4"/>
        <v>0.01658564814814814</v>
      </c>
      <c r="Z10" s="1">
        <v>0.14702546296296296</v>
      </c>
      <c r="AA10" s="5">
        <f t="shared" si="5"/>
        <v>0.017418981481481494</v>
      </c>
      <c r="AB10" s="5">
        <v>0.16444444444444445</v>
      </c>
      <c r="AC10" s="5">
        <f t="shared" si="6"/>
        <v>0.015312500000000007</v>
      </c>
      <c r="AD10" s="1">
        <v>0.17975694444444446</v>
      </c>
      <c r="AE10" s="5">
        <f t="shared" si="7"/>
        <v>0.018530092592592556</v>
      </c>
      <c r="AF10" s="1">
        <v>0.198287037037037</v>
      </c>
      <c r="AG10" s="5">
        <f t="shared" si="8"/>
        <v>0.016134259259259265</v>
      </c>
      <c r="AH10" s="1">
        <v>0.21442129629629628</v>
      </c>
      <c r="AI10" s="5">
        <f t="shared" si="9"/>
        <v>0.017361111111111133</v>
      </c>
      <c r="AJ10" s="1">
        <v>0.2317824074074074</v>
      </c>
      <c r="AL10">
        <v>6</v>
      </c>
    </row>
    <row r="11" spans="1:38" ht="12.75">
      <c r="A11" s="4">
        <v>7</v>
      </c>
      <c r="B11" s="4" t="s">
        <v>12</v>
      </c>
      <c r="C11" s="4" t="s">
        <v>13</v>
      </c>
      <c r="D11" s="4">
        <v>96</v>
      </c>
      <c r="E11" s="4">
        <v>1973</v>
      </c>
      <c r="F11" s="5">
        <v>0.24969907407407407</v>
      </c>
      <c r="G11" s="6">
        <f>15*5100</f>
        <v>76500</v>
      </c>
      <c r="H11" s="7">
        <v>0.014317129629629631</v>
      </c>
      <c r="I11" s="5">
        <f t="shared" si="10"/>
        <v>0.014965277777777775</v>
      </c>
      <c r="J11" s="5">
        <v>0.029282407407407406</v>
      </c>
      <c r="K11" s="5">
        <f t="shared" si="11"/>
        <v>0.014594907407407414</v>
      </c>
      <c r="L11" s="5">
        <v>0.04387731481481482</v>
      </c>
      <c r="M11" s="5">
        <f t="shared" si="12"/>
        <v>0.014999999999999993</v>
      </c>
      <c r="N11" s="5">
        <v>0.05887731481481481</v>
      </c>
      <c r="O11" s="5">
        <f t="shared" si="13"/>
        <v>0.016157407407407412</v>
      </c>
      <c r="P11" s="5">
        <v>0.07503472222222222</v>
      </c>
      <c r="Q11" s="5">
        <f t="shared" si="0"/>
        <v>0.01487268518518517</v>
      </c>
      <c r="R11" s="5">
        <v>0.0899074074074074</v>
      </c>
      <c r="S11" s="5">
        <f t="shared" si="1"/>
        <v>0.015787037037037044</v>
      </c>
      <c r="T11" s="5">
        <v>0.10569444444444444</v>
      </c>
      <c r="U11" s="5">
        <f t="shared" si="2"/>
        <v>0.016284722222222242</v>
      </c>
      <c r="V11" s="5">
        <v>0.12197916666666668</v>
      </c>
      <c r="W11" s="5">
        <f t="shared" si="3"/>
        <v>0.017662037037037018</v>
      </c>
      <c r="X11" s="5">
        <v>0.1396412037037037</v>
      </c>
      <c r="Y11" s="5">
        <f t="shared" si="4"/>
        <v>0.015659722222222228</v>
      </c>
      <c r="Z11" s="1">
        <v>0.15530092592592593</v>
      </c>
      <c r="AA11" s="5">
        <f t="shared" si="5"/>
        <v>0.02268518518518517</v>
      </c>
      <c r="AB11" s="5">
        <v>0.1779861111111111</v>
      </c>
      <c r="AC11" s="5">
        <f t="shared" si="6"/>
        <v>0.017361111111111133</v>
      </c>
      <c r="AD11" s="1">
        <v>0.19534722222222223</v>
      </c>
      <c r="AE11" s="5">
        <f t="shared" si="7"/>
        <v>0.018460648148148157</v>
      </c>
      <c r="AF11" s="1">
        <v>0.21380787037037038</v>
      </c>
      <c r="AG11" s="5">
        <f t="shared" si="8"/>
        <v>0.01740740740740737</v>
      </c>
      <c r="AH11" s="1">
        <v>0.23121527777777776</v>
      </c>
      <c r="AI11" s="5">
        <f t="shared" si="9"/>
        <v>0.018483796296296318</v>
      </c>
      <c r="AJ11" s="1">
        <v>0.24969907407407407</v>
      </c>
      <c r="AL11">
        <v>7</v>
      </c>
    </row>
    <row r="12" spans="1:38" ht="12.75">
      <c r="A12" s="4">
        <v>8</v>
      </c>
      <c r="B12" s="4" t="s">
        <v>14</v>
      </c>
      <c r="C12" s="4" t="s">
        <v>13</v>
      </c>
      <c r="D12" s="4">
        <v>54</v>
      </c>
      <c r="E12" s="4"/>
      <c r="F12" s="5">
        <v>0.3061689814814815</v>
      </c>
      <c r="G12" s="6">
        <f>15*5100</f>
        <v>76500</v>
      </c>
      <c r="H12" s="7">
        <v>0.014467592592592593</v>
      </c>
      <c r="I12" s="5">
        <f t="shared" si="10"/>
        <v>0.015555555555555557</v>
      </c>
      <c r="J12" s="5">
        <v>0.03002314814814815</v>
      </c>
      <c r="K12" s="5">
        <f t="shared" si="11"/>
        <v>0.016076388888888887</v>
      </c>
      <c r="L12" s="5">
        <v>0.046099537037037036</v>
      </c>
      <c r="M12" s="5">
        <f t="shared" si="12"/>
        <v>0.01614583333333333</v>
      </c>
      <c r="N12" s="5">
        <v>0.06224537037037037</v>
      </c>
      <c r="O12" s="5">
        <f t="shared" si="13"/>
        <v>0.017789351851851862</v>
      </c>
      <c r="P12" s="5">
        <v>0.08003472222222223</v>
      </c>
      <c r="Q12" s="5">
        <f t="shared" si="0"/>
        <v>0.018344907407407407</v>
      </c>
      <c r="R12" s="5">
        <v>0.09837962962962964</v>
      </c>
      <c r="S12" s="5">
        <f t="shared" si="1"/>
        <v>0.018611111111111106</v>
      </c>
      <c r="T12" s="5">
        <v>0.11699074074074074</v>
      </c>
      <c r="U12" s="5">
        <f t="shared" si="2"/>
        <v>0.01902777777777777</v>
      </c>
      <c r="V12" s="5">
        <v>0.1360185185185185</v>
      </c>
      <c r="W12" s="5">
        <f t="shared" si="3"/>
        <v>0.02069444444444446</v>
      </c>
      <c r="X12" s="5">
        <v>0.15671296296296297</v>
      </c>
      <c r="Y12" s="5">
        <f t="shared" si="4"/>
        <v>0.02157407407407408</v>
      </c>
      <c r="Z12" s="1">
        <v>0.17828703703703705</v>
      </c>
      <c r="AA12" s="5">
        <f t="shared" si="5"/>
        <v>0.025902777777777775</v>
      </c>
      <c r="AB12" s="5">
        <v>0.20418981481481482</v>
      </c>
      <c r="AC12" s="5">
        <f t="shared" si="6"/>
        <v>0.022060185185185183</v>
      </c>
      <c r="AD12" s="1">
        <v>0.22625</v>
      </c>
      <c r="AE12" s="5">
        <f t="shared" si="7"/>
        <v>0.02879629629629632</v>
      </c>
      <c r="AF12" s="1">
        <v>0.2550462962962963</v>
      </c>
      <c r="AG12" s="5">
        <f t="shared" si="8"/>
        <v>0.02577546296296296</v>
      </c>
      <c r="AH12" s="1">
        <v>0.2808217592592593</v>
      </c>
      <c r="AI12" s="5">
        <f t="shared" si="9"/>
        <v>0.025347222222222188</v>
      </c>
      <c r="AJ12" s="1">
        <v>0.3061689814814815</v>
      </c>
      <c r="AL12">
        <v>8</v>
      </c>
    </row>
    <row r="13" spans="1:36" ht="12.75">
      <c r="A13" s="4">
        <v>9</v>
      </c>
      <c r="B13" s="4" t="s">
        <v>15</v>
      </c>
      <c r="C13" s="4" t="s">
        <v>8</v>
      </c>
      <c r="D13" s="4">
        <v>21</v>
      </c>
      <c r="E13" s="4">
        <v>1966</v>
      </c>
      <c r="F13" s="5">
        <v>0.22146990740740743</v>
      </c>
      <c r="G13" s="6">
        <f>14*5100</f>
        <v>71400</v>
      </c>
      <c r="H13" s="7">
        <v>0.014027777777777778</v>
      </c>
      <c r="I13" s="5">
        <f t="shared" si="10"/>
        <v>0.013518518518518517</v>
      </c>
      <c r="J13" s="5">
        <v>0.027546296296296294</v>
      </c>
      <c r="K13" s="5">
        <f t="shared" si="11"/>
        <v>0.013923611111111112</v>
      </c>
      <c r="L13" s="5">
        <v>0.04146990740740741</v>
      </c>
      <c r="M13" s="5">
        <f t="shared" si="12"/>
        <v>0.013761574074074079</v>
      </c>
      <c r="N13" s="5">
        <v>0.055231481481481486</v>
      </c>
      <c r="O13" s="5">
        <f t="shared" si="13"/>
        <v>0.013993055555555543</v>
      </c>
      <c r="P13" s="5">
        <v>0.06922453703703703</v>
      </c>
      <c r="Q13" s="5">
        <f t="shared" si="0"/>
        <v>0.013703703703703704</v>
      </c>
      <c r="R13" s="5">
        <v>0.08292824074074073</v>
      </c>
      <c r="S13" s="5">
        <f t="shared" si="1"/>
        <v>0.015092592592592602</v>
      </c>
      <c r="T13" s="5">
        <v>0.09802083333333333</v>
      </c>
      <c r="U13" s="5">
        <f t="shared" si="2"/>
        <v>0.01605324074074073</v>
      </c>
      <c r="V13" s="5">
        <v>0.11407407407407406</v>
      </c>
      <c r="W13" s="5">
        <f t="shared" si="3"/>
        <v>0.018020833333333333</v>
      </c>
      <c r="X13" s="5">
        <v>0.1320949074074074</v>
      </c>
      <c r="Y13" s="5">
        <f t="shared" si="4"/>
        <v>0.014942129629629652</v>
      </c>
      <c r="Z13" s="1">
        <v>0.14703703703703705</v>
      </c>
      <c r="AA13" s="5">
        <f t="shared" si="5"/>
        <v>0.020474537037037</v>
      </c>
      <c r="AB13" s="5">
        <v>0.16751157407407405</v>
      </c>
      <c r="AC13" s="5">
        <f t="shared" si="6"/>
        <v>0.015208333333333351</v>
      </c>
      <c r="AD13" s="1">
        <v>0.1827199074074074</v>
      </c>
      <c r="AE13" s="5">
        <f t="shared" si="7"/>
        <v>0.017326388888888905</v>
      </c>
      <c r="AF13" s="1">
        <v>0.2000462962962963</v>
      </c>
      <c r="AG13" s="5">
        <f t="shared" si="8"/>
        <v>0.02142361111111113</v>
      </c>
      <c r="AH13" s="1">
        <v>0.22146990740740743</v>
      </c>
      <c r="AJ13">
        <v>9</v>
      </c>
    </row>
    <row r="14" spans="1:36" ht="12.75">
      <c r="A14" s="4">
        <v>10</v>
      </c>
      <c r="B14" s="4" t="s">
        <v>16</v>
      </c>
      <c r="C14" s="4" t="s">
        <v>17</v>
      </c>
      <c r="D14" s="4">
        <v>72</v>
      </c>
      <c r="E14" s="4">
        <v>1963</v>
      </c>
      <c r="F14" s="5">
        <v>0.24</v>
      </c>
      <c r="G14" s="6">
        <f>14*5100</f>
        <v>71400</v>
      </c>
      <c r="H14" s="7">
        <v>0.014675925925925926</v>
      </c>
      <c r="I14" s="5">
        <f t="shared" si="10"/>
        <v>0.014872685185185183</v>
      </c>
      <c r="J14" s="5">
        <v>0.02954861111111111</v>
      </c>
      <c r="K14" s="5">
        <f t="shared" si="11"/>
        <v>0.015740740740740743</v>
      </c>
      <c r="L14" s="5">
        <v>0.04528935185185185</v>
      </c>
      <c r="M14" s="5">
        <f t="shared" si="12"/>
        <v>0.014791666666666668</v>
      </c>
      <c r="N14" s="5">
        <v>0.06008101851851852</v>
      </c>
      <c r="O14" s="5">
        <f t="shared" si="13"/>
        <v>0.016400462962962964</v>
      </c>
      <c r="P14" s="5">
        <v>0.07648148148148148</v>
      </c>
      <c r="Q14" s="5">
        <f t="shared" si="0"/>
        <v>0.015752314814814816</v>
      </c>
      <c r="R14" s="5">
        <v>0.0922337962962963</v>
      </c>
      <c r="S14" s="5">
        <f t="shared" si="1"/>
        <v>0.015763888888888897</v>
      </c>
      <c r="T14" s="5">
        <v>0.1079976851851852</v>
      </c>
      <c r="U14" s="5">
        <f t="shared" si="2"/>
        <v>0.01650462962962962</v>
      </c>
      <c r="V14" s="5">
        <v>0.12450231481481482</v>
      </c>
      <c r="W14" s="5">
        <f t="shared" si="3"/>
        <v>0.01751157407407407</v>
      </c>
      <c r="X14" s="5">
        <v>0.14201388888888888</v>
      </c>
      <c r="Y14" s="5">
        <f t="shared" si="4"/>
        <v>0.01787037037037037</v>
      </c>
      <c r="Z14" s="1">
        <v>0.15988425925925925</v>
      </c>
      <c r="AA14" s="5">
        <f t="shared" si="5"/>
        <v>0.0203703703703704</v>
      </c>
      <c r="AB14" s="5">
        <v>0.18025462962962965</v>
      </c>
      <c r="AC14" s="5">
        <f t="shared" si="6"/>
        <v>0.019548611111111086</v>
      </c>
      <c r="AD14" s="1">
        <v>0.19980324074074074</v>
      </c>
      <c r="AE14" s="5">
        <f t="shared" si="7"/>
        <v>0.02019675925925926</v>
      </c>
      <c r="AF14" s="1">
        <v>0.22</v>
      </c>
      <c r="AG14" s="5">
        <f t="shared" si="8"/>
        <v>0.01999999999999999</v>
      </c>
      <c r="AH14" s="1">
        <v>0.24</v>
      </c>
      <c r="AJ14">
        <v>10</v>
      </c>
    </row>
    <row r="15" spans="1:34" ht="12.75">
      <c r="A15" s="4">
        <v>11</v>
      </c>
      <c r="B15" s="4" t="s">
        <v>18</v>
      </c>
      <c r="C15" s="4" t="s">
        <v>19</v>
      </c>
      <c r="D15" s="4">
        <v>26</v>
      </c>
      <c r="E15" s="4">
        <v>1948</v>
      </c>
      <c r="F15" s="5">
        <v>0.19998842592592592</v>
      </c>
      <c r="G15" s="6">
        <f>13*5100</f>
        <v>66300</v>
      </c>
      <c r="H15" s="7">
        <v>0.01199074074074074</v>
      </c>
      <c r="I15" s="5">
        <f t="shared" si="10"/>
        <v>0.012719907407407409</v>
      </c>
      <c r="J15" s="5">
        <v>0.024710648148148148</v>
      </c>
      <c r="K15" s="5">
        <f t="shared" si="11"/>
        <v>0.013564814814814814</v>
      </c>
      <c r="L15" s="5">
        <v>0.03827546296296296</v>
      </c>
      <c r="M15" s="5">
        <f t="shared" si="12"/>
        <v>0.014537037037037036</v>
      </c>
      <c r="N15" s="5">
        <v>0.0528125</v>
      </c>
      <c r="O15" s="5">
        <f t="shared" si="13"/>
        <v>0.013680555555555557</v>
      </c>
      <c r="P15" s="5">
        <v>0.06649305555555556</v>
      </c>
      <c r="Q15" s="5">
        <f t="shared" si="0"/>
        <v>0.014930555555555558</v>
      </c>
      <c r="R15" s="5">
        <v>0.08142361111111111</v>
      </c>
      <c r="S15" s="5">
        <f t="shared" si="1"/>
        <v>0.014421296296296293</v>
      </c>
      <c r="T15" s="5">
        <v>0.0958449074074074</v>
      </c>
      <c r="U15" s="5">
        <f t="shared" si="2"/>
        <v>0.015636574074074067</v>
      </c>
      <c r="V15" s="5">
        <v>0.11148148148148147</v>
      </c>
      <c r="W15" s="5">
        <f t="shared" si="3"/>
        <v>0.015439814814814837</v>
      </c>
      <c r="X15" s="5">
        <v>0.1269212962962963</v>
      </c>
      <c r="Y15" s="5">
        <f t="shared" si="4"/>
        <v>0.023553240740740722</v>
      </c>
      <c r="Z15" s="1">
        <v>0.15047453703703703</v>
      </c>
      <c r="AA15" s="5">
        <f t="shared" si="5"/>
        <v>0.015370370370370368</v>
      </c>
      <c r="AB15" s="5">
        <v>0.1658449074074074</v>
      </c>
      <c r="AC15" s="5">
        <f t="shared" si="6"/>
        <v>0.018634259259259267</v>
      </c>
      <c r="AD15" s="1">
        <v>0.18447916666666667</v>
      </c>
      <c r="AE15" s="5">
        <f t="shared" si="7"/>
        <v>0.01550925925925925</v>
      </c>
      <c r="AF15" s="1">
        <v>0.19998842592592592</v>
      </c>
      <c r="AH15">
        <v>11</v>
      </c>
    </row>
    <row r="16" spans="1:34" ht="12.75">
      <c r="A16" s="4">
        <v>12</v>
      </c>
      <c r="B16" s="4" t="s">
        <v>20</v>
      </c>
      <c r="C16" s="4"/>
      <c r="D16" s="4">
        <v>90</v>
      </c>
      <c r="E16" s="4">
        <v>1995</v>
      </c>
      <c r="F16" s="5">
        <v>0.24762731481481481</v>
      </c>
      <c r="G16" s="6">
        <f>13*5100</f>
        <v>66300</v>
      </c>
      <c r="H16" s="7">
        <v>0.011805555555555555</v>
      </c>
      <c r="I16" s="5">
        <f t="shared" si="10"/>
        <v>0.012071759259259258</v>
      </c>
      <c r="J16" s="5">
        <v>0.023877314814814813</v>
      </c>
      <c r="K16" s="5">
        <f t="shared" si="11"/>
        <v>0.021516203703703708</v>
      </c>
      <c r="L16" s="5">
        <v>0.04539351851851852</v>
      </c>
      <c r="M16" s="5">
        <f t="shared" si="12"/>
        <v>0.012870370370370372</v>
      </c>
      <c r="N16" s="5">
        <v>0.05826388888888889</v>
      </c>
      <c r="O16" s="5">
        <f t="shared" si="13"/>
        <v>0.013703703703703704</v>
      </c>
      <c r="P16" s="5">
        <v>0.0719675925925926</v>
      </c>
      <c r="Q16" s="5">
        <f t="shared" si="0"/>
        <v>0.019120370370370357</v>
      </c>
      <c r="R16" s="5">
        <v>0.09108796296296295</v>
      </c>
      <c r="S16" s="5">
        <f t="shared" si="1"/>
        <v>0.01409722222222222</v>
      </c>
      <c r="T16" s="5">
        <v>0.10518518518518517</v>
      </c>
      <c r="U16" s="5">
        <f t="shared" si="2"/>
        <v>0.015162037037037043</v>
      </c>
      <c r="V16" s="5">
        <v>0.12034722222222222</v>
      </c>
      <c r="W16" s="5">
        <f t="shared" si="3"/>
        <v>0.02011574074074074</v>
      </c>
      <c r="X16" s="5">
        <v>0.14046296296296296</v>
      </c>
      <c r="Y16" s="5">
        <f t="shared" si="4"/>
        <v>0.024155092592592603</v>
      </c>
      <c r="Z16" s="1">
        <v>0.16461805555555556</v>
      </c>
      <c r="AA16" s="5">
        <f t="shared" si="5"/>
        <v>0.024386574074074074</v>
      </c>
      <c r="AB16" s="5">
        <v>0.18900462962962963</v>
      </c>
      <c r="AC16" s="5">
        <f t="shared" si="6"/>
        <v>0.026736111111111127</v>
      </c>
      <c r="AD16" s="1">
        <v>0.21574074074074076</v>
      </c>
      <c r="AE16" s="5">
        <f t="shared" si="7"/>
        <v>0.03188657407407405</v>
      </c>
      <c r="AF16" s="1">
        <v>0.24762731481481481</v>
      </c>
      <c r="AH16">
        <v>12</v>
      </c>
    </row>
    <row r="17" spans="1:34" ht="12.75">
      <c r="A17" s="4">
        <v>13</v>
      </c>
      <c r="B17" s="4" t="s">
        <v>21</v>
      </c>
      <c r="C17" s="4" t="s">
        <v>19</v>
      </c>
      <c r="D17" s="4">
        <v>3</v>
      </c>
      <c r="E17" s="4">
        <v>1953</v>
      </c>
      <c r="F17" s="5">
        <v>0.29141203703703705</v>
      </c>
      <c r="G17" s="6">
        <v>62200</v>
      </c>
      <c r="H17" s="7">
        <v>0.021006944444444443</v>
      </c>
      <c r="I17" s="5">
        <f t="shared" si="10"/>
        <v>0.02072916666666667</v>
      </c>
      <c r="J17" s="5">
        <v>0.04173611111111111</v>
      </c>
      <c r="K17" s="5">
        <f t="shared" si="11"/>
        <v>0.021967592592592594</v>
      </c>
      <c r="L17" s="5">
        <v>0.0637037037037037</v>
      </c>
      <c r="M17" s="5">
        <f t="shared" si="12"/>
        <v>0.02431712962962962</v>
      </c>
      <c r="N17" s="5">
        <v>0.08802083333333333</v>
      </c>
      <c r="O17" s="5">
        <f t="shared" si="13"/>
        <v>0.02271990740740741</v>
      </c>
      <c r="P17" s="5">
        <v>0.11074074074074074</v>
      </c>
      <c r="Q17" s="5">
        <f t="shared" si="0"/>
        <v>0.02452546296296297</v>
      </c>
      <c r="R17" s="5">
        <v>0.1352662037037037</v>
      </c>
      <c r="S17" s="5">
        <f t="shared" si="1"/>
        <v>0.025497685185185193</v>
      </c>
      <c r="T17" s="5">
        <v>0.1607638888888889</v>
      </c>
      <c r="U17" s="5">
        <f t="shared" si="2"/>
        <v>0.025497685185185165</v>
      </c>
      <c r="V17" s="5">
        <v>0.18626157407407407</v>
      </c>
      <c r="W17" s="5">
        <f t="shared" si="3"/>
        <v>0.025520833333333326</v>
      </c>
      <c r="X17" s="5">
        <v>0.2117824074074074</v>
      </c>
      <c r="Y17" s="5">
        <f t="shared" si="4"/>
        <v>0.025393518518518537</v>
      </c>
      <c r="Z17" s="1">
        <v>0.23717592592592593</v>
      </c>
      <c r="AA17" s="5">
        <f t="shared" si="5"/>
        <v>0.026307870370370384</v>
      </c>
      <c r="AB17" s="5">
        <v>0.2634837962962963</v>
      </c>
      <c r="AC17" s="5">
        <f t="shared" si="6"/>
        <v>0.02475694444444443</v>
      </c>
      <c r="AD17" s="1">
        <v>0.28824074074074074</v>
      </c>
      <c r="AE17" s="5">
        <f t="shared" si="7"/>
        <v>0.003171296296296311</v>
      </c>
      <c r="AF17" s="1">
        <v>0.29141203703703705</v>
      </c>
      <c r="AH17">
        <v>13</v>
      </c>
    </row>
    <row r="18" spans="1:34" ht="12.75">
      <c r="A18" s="4">
        <v>14</v>
      </c>
      <c r="B18" s="4" t="s">
        <v>22</v>
      </c>
      <c r="C18" s="4" t="s">
        <v>23</v>
      </c>
      <c r="D18" s="4">
        <v>1019</v>
      </c>
      <c r="E18" s="4">
        <v>1937</v>
      </c>
      <c r="F18" s="5">
        <v>0.2946875</v>
      </c>
      <c r="G18" s="6">
        <f>13*5100</f>
        <v>66300</v>
      </c>
      <c r="H18" s="7">
        <v>0.016805555555555556</v>
      </c>
      <c r="I18" s="5">
        <f t="shared" si="10"/>
        <v>0.016527777777777777</v>
      </c>
      <c r="J18" s="5">
        <v>0.03333333333333333</v>
      </c>
      <c r="K18" s="5">
        <f t="shared" si="11"/>
        <v>0.01787037037037037</v>
      </c>
      <c r="L18" s="5">
        <v>0.0512037037037037</v>
      </c>
      <c r="M18" s="5">
        <f t="shared" si="12"/>
        <v>0.018043981481481487</v>
      </c>
      <c r="N18" s="5">
        <v>0.06924768518518519</v>
      </c>
      <c r="O18" s="5">
        <f t="shared" si="13"/>
        <v>0.019108796296296304</v>
      </c>
      <c r="P18" s="5">
        <v>0.0883564814814815</v>
      </c>
      <c r="Q18" s="5">
        <f t="shared" si="0"/>
        <v>0.01978009259259257</v>
      </c>
      <c r="R18" s="5">
        <v>0.10813657407407407</v>
      </c>
      <c r="S18" s="5">
        <f t="shared" si="1"/>
        <v>0.0428587962962963</v>
      </c>
      <c r="T18" s="5">
        <v>0.15099537037037036</v>
      </c>
      <c r="U18" s="5">
        <f t="shared" si="2"/>
        <v>0.02238425925925927</v>
      </c>
      <c r="V18" s="5">
        <v>0.17337962962962963</v>
      </c>
      <c r="W18" s="5">
        <f t="shared" si="3"/>
        <v>0.02101851851851852</v>
      </c>
      <c r="X18" s="5">
        <v>0.19439814814814815</v>
      </c>
      <c r="Y18" s="5">
        <f t="shared" si="4"/>
        <v>0.02562500000000001</v>
      </c>
      <c r="Z18" s="1">
        <v>0.22002314814814816</v>
      </c>
      <c r="AA18" s="5">
        <f t="shared" si="5"/>
        <v>0.02708333333333332</v>
      </c>
      <c r="AB18" s="5">
        <v>0.24710648148148148</v>
      </c>
      <c r="AC18" s="5">
        <f t="shared" si="6"/>
        <v>0.024502314814814824</v>
      </c>
      <c r="AD18" s="1">
        <v>0.2716087962962963</v>
      </c>
      <c r="AE18" s="5">
        <f t="shared" si="7"/>
        <v>0.023078703703703685</v>
      </c>
      <c r="AF18" s="1">
        <v>0.2946875</v>
      </c>
      <c r="AH18">
        <v>14</v>
      </c>
    </row>
    <row r="19" spans="1:32" ht="12.75">
      <c r="A19" s="4">
        <v>15</v>
      </c>
      <c r="B19" s="4" t="s">
        <v>24</v>
      </c>
      <c r="C19" s="4" t="s">
        <v>19</v>
      </c>
      <c r="D19" s="4">
        <v>59</v>
      </c>
      <c r="E19" s="4">
        <v>1967</v>
      </c>
      <c r="F19" s="5">
        <v>0.17657407407407408</v>
      </c>
      <c r="G19" s="6">
        <f>12*5100</f>
        <v>61200</v>
      </c>
      <c r="H19" s="7">
        <v>0.01230324074074074</v>
      </c>
      <c r="I19" s="5">
        <f t="shared" si="10"/>
        <v>0.01231481481481482</v>
      </c>
      <c r="J19" s="5">
        <v>0.02461805555555556</v>
      </c>
      <c r="K19" s="5">
        <f t="shared" si="11"/>
        <v>0.013032407407407402</v>
      </c>
      <c r="L19" s="5">
        <v>0.03765046296296296</v>
      </c>
      <c r="M19" s="5">
        <f t="shared" si="12"/>
        <v>0.013703703703703704</v>
      </c>
      <c r="N19" s="5">
        <v>0.051354166666666666</v>
      </c>
      <c r="O19" s="5">
        <f t="shared" si="13"/>
        <v>0.012754629629629637</v>
      </c>
      <c r="P19" s="5">
        <v>0.0641087962962963</v>
      </c>
      <c r="Q19" s="5">
        <f t="shared" si="0"/>
        <v>0.015729166666666655</v>
      </c>
      <c r="R19" s="5">
        <v>0.07983796296296296</v>
      </c>
      <c r="S19" s="5">
        <f t="shared" si="1"/>
        <v>0.014074074074074086</v>
      </c>
      <c r="T19" s="5">
        <v>0.09391203703703704</v>
      </c>
      <c r="U19" s="5">
        <f t="shared" si="2"/>
        <v>0.01596064814814814</v>
      </c>
      <c r="V19" s="5">
        <v>0.10987268518518518</v>
      </c>
      <c r="W19" s="5">
        <f t="shared" si="3"/>
        <v>0.015509259259259264</v>
      </c>
      <c r="X19" s="5">
        <v>0.12538194444444445</v>
      </c>
      <c r="Y19" s="5">
        <f t="shared" si="4"/>
        <v>0.018356481481481474</v>
      </c>
      <c r="Z19" s="1">
        <v>0.14373842592592592</v>
      </c>
      <c r="AA19" s="5">
        <f t="shared" si="5"/>
        <v>0.014560185185185204</v>
      </c>
      <c r="AB19" s="5">
        <v>0.15829861111111113</v>
      </c>
      <c r="AC19" s="5">
        <f t="shared" si="6"/>
        <v>0.01827546296296295</v>
      </c>
      <c r="AD19" s="1">
        <v>0.17657407407407408</v>
      </c>
      <c r="AF19">
        <v>15</v>
      </c>
    </row>
    <row r="20" spans="1:30" ht="12.75">
      <c r="A20" s="4">
        <v>16</v>
      </c>
      <c r="B20" s="4" t="s">
        <v>25</v>
      </c>
      <c r="C20" s="4" t="s">
        <v>19</v>
      </c>
      <c r="D20" s="4">
        <v>65</v>
      </c>
      <c r="E20" s="4">
        <v>1962</v>
      </c>
      <c r="F20" s="5">
        <v>0.14601851851851852</v>
      </c>
      <c r="G20" s="6">
        <f>11*5100</f>
        <v>56100</v>
      </c>
      <c r="H20" s="7">
        <v>0.011458333333333334</v>
      </c>
      <c r="I20" s="5">
        <f t="shared" si="10"/>
        <v>0.011898148148148147</v>
      </c>
      <c r="J20" s="5">
        <v>0.02335648148148148</v>
      </c>
      <c r="K20" s="5">
        <f t="shared" si="11"/>
        <v>0.011724537037037037</v>
      </c>
      <c r="L20" s="5">
        <v>0.03508101851851852</v>
      </c>
      <c r="M20" s="5">
        <f t="shared" si="12"/>
        <v>0.012858796296296299</v>
      </c>
      <c r="N20" s="5">
        <v>0.04793981481481482</v>
      </c>
      <c r="O20" s="5">
        <f t="shared" si="13"/>
        <v>0.013124999999999998</v>
      </c>
      <c r="P20" s="5">
        <v>0.061064814814814815</v>
      </c>
      <c r="Q20" s="5">
        <f t="shared" si="0"/>
        <v>0.01306712962962963</v>
      </c>
      <c r="R20" s="5">
        <v>0.07413194444444444</v>
      </c>
      <c r="S20" s="5">
        <f t="shared" si="1"/>
        <v>0.013472222222222219</v>
      </c>
      <c r="T20" s="5">
        <v>0.08760416666666666</v>
      </c>
      <c r="U20" s="5">
        <f t="shared" si="2"/>
        <v>0.01381944444444444</v>
      </c>
      <c r="V20" s="5">
        <v>0.1014236111111111</v>
      </c>
      <c r="W20" s="5">
        <f t="shared" si="3"/>
        <v>0.013657407407407424</v>
      </c>
      <c r="X20" s="5">
        <v>0.11508101851851853</v>
      </c>
      <c r="Y20" s="5">
        <f t="shared" si="4"/>
        <v>0.015474537037037037</v>
      </c>
      <c r="Z20" s="1">
        <v>0.13055555555555556</v>
      </c>
      <c r="AA20" s="8">
        <f t="shared" si="5"/>
        <v>0.015462962962962956</v>
      </c>
      <c r="AB20" s="1">
        <v>0.14601851851851852</v>
      </c>
      <c r="AD20">
        <v>16</v>
      </c>
    </row>
    <row r="21" spans="1:28" ht="12.75">
      <c r="A21" s="4">
        <v>17</v>
      </c>
      <c r="B21" s="4" t="s">
        <v>26</v>
      </c>
      <c r="C21" s="4"/>
      <c r="D21" s="4">
        <v>87</v>
      </c>
      <c r="E21" s="4">
        <v>1994</v>
      </c>
      <c r="F21" s="5">
        <v>0.13429398148148147</v>
      </c>
      <c r="G21" s="6">
        <f>10*5100</f>
        <v>51000</v>
      </c>
      <c r="H21" s="7">
        <v>0.011469907407407408</v>
      </c>
      <c r="I21" s="5">
        <f t="shared" si="10"/>
        <v>0.012418981481481482</v>
      </c>
      <c r="J21" s="5">
        <v>0.02388888888888889</v>
      </c>
      <c r="K21" s="5">
        <f t="shared" si="11"/>
        <v>0.02150462962962963</v>
      </c>
      <c r="L21" s="5">
        <v>0.04539351851851852</v>
      </c>
      <c r="M21" s="5">
        <f t="shared" si="12"/>
        <v>0.011921296296296298</v>
      </c>
      <c r="N21" s="5">
        <v>0.05731481481481482</v>
      </c>
      <c r="O21" s="5">
        <f t="shared" si="13"/>
        <v>0.014421296296296293</v>
      </c>
      <c r="P21" s="5">
        <v>0.07173611111111111</v>
      </c>
      <c r="Q21" s="5">
        <f t="shared" si="0"/>
        <v>0.012962962962962954</v>
      </c>
      <c r="R21" s="5">
        <v>0.08469907407407407</v>
      </c>
      <c r="S21" s="5">
        <f t="shared" si="1"/>
        <v>0.01248842592592593</v>
      </c>
      <c r="T21" s="5">
        <v>0.0971875</v>
      </c>
      <c r="U21" s="5">
        <f t="shared" si="2"/>
        <v>0.012569444444444453</v>
      </c>
      <c r="V21" s="5">
        <v>0.10975694444444445</v>
      </c>
      <c r="W21" s="5">
        <f t="shared" si="3"/>
        <v>0.012418981481481475</v>
      </c>
      <c r="X21" s="5">
        <v>0.12217592592592592</v>
      </c>
      <c r="Y21" s="5">
        <f t="shared" si="4"/>
        <v>0.012118055555555549</v>
      </c>
      <c r="Z21" s="1">
        <v>0.13429398148148147</v>
      </c>
      <c r="AB21">
        <v>17</v>
      </c>
    </row>
    <row r="22" spans="1:28" ht="12.75">
      <c r="A22" s="4">
        <v>18</v>
      </c>
      <c r="B22" s="4" t="s">
        <v>27</v>
      </c>
      <c r="C22" s="4" t="s">
        <v>28</v>
      </c>
      <c r="D22" s="4">
        <v>35</v>
      </c>
      <c r="E22" s="4">
        <v>1985</v>
      </c>
      <c r="F22" s="5">
        <v>0.13898148148148148</v>
      </c>
      <c r="G22" s="6">
        <f aca="true" t="shared" si="14" ref="G22:G34">10*5100</f>
        <v>51000</v>
      </c>
      <c r="H22" s="7">
        <v>0.012951388888888887</v>
      </c>
      <c r="I22" s="5">
        <f t="shared" si="10"/>
        <v>0.012766203703703707</v>
      </c>
      <c r="J22" s="5">
        <v>0.025717592592592594</v>
      </c>
      <c r="K22" s="5">
        <f t="shared" si="11"/>
        <v>0.012627314814814817</v>
      </c>
      <c r="L22" s="5">
        <v>0.03834490740740741</v>
      </c>
      <c r="M22" s="5">
        <f t="shared" si="12"/>
        <v>0.01395833333333333</v>
      </c>
      <c r="N22" s="5">
        <v>0.05230324074074074</v>
      </c>
      <c r="O22" s="5">
        <f t="shared" si="13"/>
        <v>0.013252314814814807</v>
      </c>
      <c r="P22" s="5">
        <v>0.06555555555555555</v>
      </c>
      <c r="Q22" s="5">
        <f t="shared" si="0"/>
        <v>0.012627314814814827</v>
      </c>
      <c r="R22" s="5">
        <v>0.07818287037037037</v>
      </c>
      <c r="S22" s="5">
        <f t="shared" si="1"/>
        <v>0.015219907407407404</v>
      </c>
      <c r="T22" s="5">
        <v>0.09340277777777778</v>
      </c>
      <c r="U22" s="5">
        <f t="shared" si="2"/>
        <v>0.015555555555555559</v>
      </c>
      <c r="V22" s="5">
        <v>0.10895833333333334</v>
      </c>
      <c r="W22" s="5">
        <f t="shared" si="3"/>
        <v>0.01428240740740741</v>
      </c>
      <c r="X22" s="5">
        <v>0.12324074074074075</v>
      </c>
      <c r="Y22" s="5">
        <f t="shared" si="4"/>
        <v>0.015740740740740736</v>
      </c>
      <c r="Z22" s="1">
        <v>0.13898148148148148</v>
      </c>
      <c r="AB22">
        <v>18</v>
      </c>
    </row>
    <row r="23" spans="1:28" ht="12.75">
      <c r="A23" s="4">
        <v>19</v>
      </c>
      <c r="B23" s="4" t="s">
        <v>29</v>
      </c>
      <c r="C23" s="4" t="s">
        <v>30</v>
      </c>
      <c r="D23" s="4">
        <v>8</v>
      </c>
      <c r="E23" s="4">
        <v>1962</v>
      </c>
      <c r="F23" s="5">
        <v>0.14168981481481482</v>
      </c>
      <c r="G23" s="6">
        <f t="shared" si="14"/>
        <v>51000</v>
      </c>
      <c r="H23" s="7">
        <v>0.01269675925925926</v>
      </c>
      <c r="I23" s="5">
        <f t="shared" si="10"/>
        <v>0.012997685185185187</v>
      </c>
      <c r="J23" s="5">
        <v>0.025694444444444447</v>
      </c>
      <c r="K23" s="5">
        <f t="shared" si="11"/>
        <v>0.01356481481481481</v>
      </c>
      <c r="L23" s="5">
        <v>0.03925925925925926</v>
      </c>
      <c r="M23" s="5">
        <f t="shared" si="12"/>
        <v>0.012974537037037041</v>
      </c>
      <c r="N23" s="5">
        <v>0.0522337962962963</v>
      </c>
      <c r="O23" s="5">
        <f t="shared" si="13"/>
        <v>0.015324074074074066</v>
      </c>
      <c r="P23" s="5">
        <v>0.06755787037037037</v>
      </c>
      <c r="Q23" s="5">
        <f t="shared" si="0"/>
        <v>0.014594907407407418</v>
      </c>
      <c r="R23" s="5">
        <v>0.08215277777777778</v>
      </c>
      <c r="S23" s="5">
        <f t="shared" si="1"/>
        <v>0.014398148148148132</v>
      </c>
      <c r="T23" s="5">
        <v>0.09655092592592592</v>
      </c>
      <c r="U23" s="5">
        <f t="shared" si="2"/>
        <v>0.015393518518518529</v>
      </c>
      <c r="V23" s="5">
        <v>0.11194444444444444</v>
      </c>
      <c r="W23" s="5">
        <f t="shared" si="3"/>
        <v>0.013888888888888881</v>
      </c>
      <c r="X23" s="5">
        <v>0.12583333333333332</v>
      </c>
      <c r="Y23" s="5">
        <f t="shared" si="4"/>
        <v>0.0158564814814815</v>
      </c>
      <c r="Z23" s="1">
        <v>0.14168981481481482</v>
      </c>
      <c r="AB23">
        <v>19</v>
      </c>
    </row>
    <row r="24" spans="1:28" ht="12.75">
      <c r="A24" s="4">
        <v>20</v>
      </c>
      <c r="B24" s="4" t="s">
        <v>31</v>
      </c>
      <c r="C24" s="4" t="s">
        <v>32</v>
      </c>
      <c r="D24" s="4">
        <v>48</v>
      </c>
      <c r="E24" s="4">
        <v>1963</v>
      </c>
      <c r="F24" s="5">
        <v>0.1437037037037037</v>
      </c>
      <c r="G24" s="6">
        <f t="shared" si="14"/>
        <v>51000</v>
      </c>
      <c r="H24" s="7">
        <v>0.013460648148148147</v>
      </c>
      <c r="I24" s="5">
        <f t="shared" si="10"/>
        <v>0.011643518518518517</v>
      </c>
      <c r="J24" s="5">
        <v>0.025104166666666664</v>
      </c>
      <c r="K24" s="5">
        <f t="shared" si="11"/>
        <v>0.015648148148148147</v>
      </c>
      <c r="L24" s="5">
        <v>0.04075231481481481</v>
      </c>
      <c r="M24" s="5">
        <f t="shared" si="12"/>
        <v>0.014074074074074079</v>
      </c>
      <c r="N24" s="5">
        <v>0.05482638888888889</v>
      </c>
      <c r="O24" s="5">
        <f t="shared" si="13"/>
        <v>0.013275462962962968</v>
      </c>
      <c r="P24" s="5">
        <v>0.06810185185185186</v>
      </c>
      <c r="Q24" s="5">
        <f t="shared" si="0"/>
        <v>0.014409722222222213</v>
      </c>
      <c r="R24" s="5">
        <v>0.08251157407407407</v>
      </c>
      <c r="S24" s="5">
        <f t="shared" si="1"/>
        <v>0.014791666666666675</v>
      </c>
      <c r="T24" s="5">
        <v>0.09730324074074075</v>
      </c>
      <c r="U24" s="5">
        <f t="shared" si="2"/>
        <v>0.014756944444444434</v>
      </c>
      <c r="V24" s="5">
        <v>0.11206018518518518</v>
      </c>
      <c r="W24" s="5">
        <f t="shared" si="3"/>
        <v>0.015277777777777779</v>
      </c>
      <c r="X24" s="5">
        <v>0.12733796296296296</v>
      </c>
      <c r="Y24" s="5">
        <f t="shared" si="4"/>
        <v>0.016365740740740736</v>
      </c>
      <c r="Z24" s="1">
        <v>0.1437037037037037</v>
      </c>
      <c r="AB24">
        <v>20</v>
      </c>
    </row>
    <row r="25" spans="1:28" ht="12.75">
      <c r="A25" s="4">
        <v>21</v>
      </c>
      <c r="B25" s="4" t="s">
        <v>33</v>
      </c>
      <c r="C25" s="4" t="s">
        <v>13</v>
      </c>
      <c r="D25" s="4">
        <v>45</v>
      </c>
      <c r="E25" s="4">
        <v>1969</v>
      </c>
      <c r="F25" s="5">
        <v>0.15109953703703705</v>
      </c>
      <c r="G25" s="6">
        <f t="shared" si="14"/>
        <v>51000</v>
      </c>
      <c r="H25" s="7">
        <v>0.013136574074074077</v>
      </c>
      <c r="I25" s="5">
        <f t="shared" si="10"/>
        <v>0.013819444444444445</v>
      </c>
      <c r="J25" s="5">
        <v>0.02695601851851852</v>
      </c>
      <c r="K25" s="5">
        <f t="shared" si="11"/>
        <v>0.014918981481481481</v>
      </c>
      <c r="L25" s="5">
        <v>0.041875</v>
      </c>
      <c r="M25" s="5">
        <f t="shared" si="12"/>
        <v>0.015023148148148147</v>
      </c>
      <c r="N25" s="5">
        <v>0.05689814814814815</v>
      </c>
      <c r="O25" s="5">
        <f t="shared" si="13"/>
        <v>0.013865740740740741</v>
      </c>
      <c r="P25" s="5">
        <v>0.07076388888888889</v>
      </c>
      <c r="Q25" s="5">
        <f t="shared" si="0"/>
        <v>0.01625</v>
      </c>
      <c r="R25" s="5">
        <v>0.08701388888888889</v>
      </c>
      <c r="S25" s="5">
        <f t="shared" si="1"/>
        <v>0.01517361111111111</v>
      </c>
      <c r="T25" s="5">
        <v>0.1021875</v>
      </c>
      <c r="U25" s="5">
        <f t="shared" si="2"/>
        <v>0.015636574074074067</v>
      </c>
      <c r="V25" s="5">
        <v>0.11782407407407407</v>
      </c>
      <c r="W25" s="5">
        <f t="shared" si="3"/>
        <v>0.018101851851851855</v>
      </c>
      <c r="X25" s="5">
        <v>0.13592592592592592</v>
      </c>
      <c r="Y25" s="5">
        <f t="shared" si="4"/>
        <v>0.015173611111111124</v>
      </c>
      <c r="Z25" s="1">
        <v>0.15109953703703705</v>
      </c>
      <c r="AB25">
        <v>21</v>
      </c>
    </row>
    <row r="26" spans="1:28" ht="12.75">
      <c r="A26" s="4">
        <v>22</v>
      </c>
      <c r="B26" s="4" t="s">
        <v>34</v>
      </c>
      <c r="C26" s="4" t="s">
        <v>19</v>
      </c>
      <c r="D26" s="4">
        <v>97</v>
      </c>
      <c r="E26" s="4">
        <v>1970</v>
      </c>
      <c r="F26" s="5">
        <v>0.1538425925925926</v>
      </c>
      <c r="G26" s="6">
        <f t="shared" si="14"/>
        <v>51000</v>
      </c>
      <c r="H26" s="7">
        <v>0.014108796296296295</v>
      </c>
      <c r="I26" s="5">
        <f t="shared" si="10"/>
        <v>0.014456018518518523</v>
      </c>
      <c r="J26" s="5">
        <v>0.028564814814814817</v>
      </c>
      <c r="K26" s="5">
        <f t="shared" si="11"/>
        <v>0.013819444444444443</v>
      </c>
      <c r="L26" s="5">
        <v>0.04238425925925926</v>
      </c>
      <c r="M26" s="5">
        <f t="shared" si="12"/>
        <v>0.014884259259259257</v>
      </c>
      <c r="N26" s="5">
        <v>0.05726851851851852</v>
      </c>
      <c r="O26" s="5">
        <f t="shared" si="13"/>
        <v>0.014814814814814815</v>
      </c>
      <c r="P26" s="5">
        <v>0.07208333333333333</v>
      </c>
      <c r="Q26" s="5">
        <f t="shared" si="0"/>
        <v>0.015451388888888876</v>
      </c>
      <c r="R26" s="5">
        <v>0.08753472222222221</v>
      </c>
      <c r="S26" s="5">
        <f t="shared" si="1"/>
        <v>0.016342592592592603</v>
      </c>
      <c r="T26" s="5">
        <v>0.10387731481481481</v>
      </c>
      <c r="U26" s="5">
        <f t="shared" si="2"/>
        <v>0.016064814814814823</v>
      </c>
      <c r="V26" s="5">
        <v>0.11994212962962963</v>
      </c>
      <c r="W26" s="5">
        <f t="shared" si="3"/>
        <v>0.01612268518518517</v>
      </c>
      <c r="X26" s="5">
        <v>0.1360648148148148</v>
      </c>
      <c r="Y26" s="5">
        <f t="shared" si="4"/>
        <v>0.01777777777777778</v>
      </c>
      <c r="Z26" s="1">
        <v>0.1538425925925926</v>
      </c>
      <c r="AB26">
        <v>22</v>
      </c>
    </row>
    <row r="27" spans="1:28" ht="12.75">
      <c r="A27" s="4">
        <v>23</v>
      </c>
      <c r="B27" s="4" t="s">
        <v>35</v>
      </c>
      <c r="C27" s="4"/>
      <c r="D27" s="4">
        <v>86</v>
      </c>
      <c r="E27" s="4">
        <v>1974</v>
      </c>
      <c r="F27" s="5">
        <v>0.1583101851851852</v>
      </c>
      <c r="G27" s="6">
        <f t="shared" si="14"/>
        <v>51000</v>
      </c>
      <c r="H27" s="7">
        <v>0.014479166666666668</v>
      </c>
      <c r="I27" s="5">
        <f t="shared" si="10"/>
        <v>0.012812499999999994</v>
      </c>
      <c r="J27" s="5">
        <v>0.027291666666666662</v>
      </c>
      <c r="K27" s="5">
        <f t="shared" si="11"/>
        <v>0.017604166666666667</v>
      </c>
      <c r="L27" s="5">
        <v>0.04489583333333333</v>
      </c>
      <c r="M27" s="5">
        <f t="shared" si="12"/>
        <v>0.013506944444444446</v>
      </c>
      <c r="N27" s="5">
        <v>0.058402777777777776</v>
      </c>
      <c r="O27" s="5">
        <f t="shared" si="13"/>
        <v>0.022569444444444448</v>
      </c>
      <c r="P27" s="5">
        <v>0.08097222222222222</v>
      </c>
      <c r="Q27" s="5">
        <f t="shared" si="0"/>
        <v>0.01310185185185185</v>
      </c>
      <c r="R27" s="5">
        <v>0.09407407407407407</v>
      </c>
      <c r="S27" s="5">
        <f t="shared" si="1"/>
        <v>0.015046296296296294</v>
      </c>
      <c r="T27" s="5">
        <v>0.10912037037037037</v>
      </c>
      <c r="U27" s="5">
        <f t="shared" si="2"/>
        <v>0.015648148148148147</v>
      </c>
      <c r="V27" s="5">
        <v>0.12476851851851851</v>
      </c>
      <c r="W27" s="5">
        <f t="shared" si="3"/>
        <v>0.016226851851851867</v>
      </c>
      <c r="X27" s="5">
        <v>0.14099537037037038</v>
      </c>
      <c r="Y27" s="5">
        <f t="shared" si="4"/>
        <v>0.01731481481481481</v>
      </c>
      <c r="Z27" s="1">
        <v>0.1583101851851852</v>
      </c>
      <c r="AB27">
        <v>23</v>
      </c>
    </row>
    <row r="28" spans="1:28" ht="12.75">
      <c r="A28" s="4">
        <v>24</v>
      </c>
      <c r="B28" s="4" t="s">
        <v>36</v>
      </c>
      <c r="C28" s="4"/>
      <c r="D28" s="4">
        <v>175</v>
      </c>
      <c r="E28" s="4">
        <v>1967</v>
      </c>
      <c r="F28" s="5">
        <v>0.15979166666666667</v>
      </c>
      <c r="G28" s="6">
        <f t="shared" si="14"/>
        <v>51000</v>
      </c>
      <c r="H28" s="7">
        <v>0.014131944444444445</v>
      </c>
      <c r="I28" s="5">
        <f t="shared" si="10"/>
        <v>0.013576388888888886</v>
      </c>
      <c r="J28" s="5">
        <v>0.02770833333333333</v>
      </c>
      <c r="K28" s="5">
        <f t="shared" si="11"/>
        <v>0.014780092592592591</v>
      </c>
      <c r="L28" s="5">
        <v>0.04248842592592592</v>
      </c>
      <c r="M28" s="5">
        <f t="shared" si="12"/>
        <v>0.014629629629629631</v>
      </c>
      <c r="N28" s="5">
        <v>0.057118055555555554</v>
      </c>
      <c r="O28" s="5">
        <f t="shared" si="13"/>
        <v>0.015682870370370368</v>
      </c>
      <c r="P28" s="5">
        <v>0.07280092592592592</v>
      </c>
      <c r="Q28" s="5">
        <f t="shared" si="0"/>
        <v>0.014884259259259264</v>
      </c>
      <c r="R28" s="5">
        <v>0.08768518518518519</v>
      </c>
      <c r="S28" s="5">
        <f t="shared" si="1"/>
        <v>0.016817129629629626</v>
      </c>
      <c r="T28" s="5">
        <v>0.10450231481481481</v>
      </c>
      <c r="U28" s="5">
        <f t="shared" si="2"/>
        <v>0.016331018518518522</v>
      </c>
      <c r="V28" s="5">
        <v>0.12083333333333333</v>
      </c>
      <c r="W28" s="5">
        <f t="shared" si="3"/>
        <v>0.022129629629629624</v>
      </c>
      <c r="X28" s="5">
        <v>0.14296296296296296</v>
      </c>
      <c r="Y28" s="5">
        <f t="shared" si="4"/>
        <v>0.016828703703703707</v>
      </c>
      <c r="Z28" s="1">
        <v>0.15979166666666667</v>
      </c>
      <c r="AB28">
        <v>24</v>
      </c>
    </row>
    <row r="29" spans="1:28" ht="12.75">
      <c r="A29" s="4">
        <v>25</v>
      </c>
      <c r="B29" s="4" t="s">
        <v>37</v>
      </c>
      <c r="C29" s="4" t="s">
        <v>38</v>
      </c>
      <c r="D29" s="4">
        <v>80</v>
      </c>
      <c r="E29" s="4">
        <v>1966</v>
      </c>
      <c r="F29" s="5">
        <v>0.16143518518518518</v>
      </c>
      <c r="G29" s="6">
        <f t="shared" si="14"/>
        <v>51000</v>
      </c>
      <c r="H29" s="7">
        <v>0.01383101851851852</v>
      </c>
      <c r="I29" s="5">
        <f t="shared" si="10"/>
        <v>0.013310185185185185</v>
      </c>
      <c r="J29" s="5">
        <v>0.027141203703703706</v>
      </c>
      <c r="K29" s="5">
        <f t="shared" si="11"/>
        <v>0.012546296296296295</v>
      </c>
      <c r="L29" s="5">
        <v>0.0396875</v>
      </c>
      <c r="M29" s="5">
        <f t="shared" si="12"/>
        <v>0.015057870370370367</v>
      </c>
      <c r="N29" s="5">
        <v>0.05474537037037037</v>
      </c>
      <c r="O29" s="5">
        <f t="shared" si="13"/>
        <v>0.012824074074074078</v>
      </c>
      <c r="P29" s="5">
        <v>0.06756944444444445</v>
      </c>
      <c r="Q29" s="5">
        <f t="shared" si="0"/>
        <v>0.013912037037037042</v>
      </c>
      <c r="R29" s="5">
        <v>0.08148148148148149</v>
      </c>
      <c r="S29" s="5">
        <f t="shared" si="1"/>
        <v>0.023738425925925913</v>
      </c>
      <c r="T29" s="5">
        <v>0.1052199074074074</v>
      </c>
      <c r="U29" s="5">
        <f t="shared" si="2"/>
        <v>0.02190972222222222</v>
      </c>
      <c r="V29" s="5">
        <v>0.12712962962962962</v>
      </c>
      <c r="W29" s="5">
        <f t="shared" si="3"/>
        <v>0.018055555555555575</v>
      </c>
      <c r="X29" s="5">
        <v>0.1451851851851852</v>
      </c>
      <c r="Y29" s="5">
        <f t="shared" si="4"/>
        <v>0.016249999999999987</v>
      </c>
      <c r="Z29" s="1">
        <v>0.16143518518518518</v>
      </c>
      <c r="AB29">
        <v>25</v>
      </c>
    </row>
    <row r="30" spans="1:28" ht="12.75">
      <c r="A30" s="4">
        <v>26</v>
      </c>
      <c r="B30" s="4" t="s">
        <v>39</v>
      </c>
      <c r="C30" s="4"/>
      <c r="D30" s="4">
        <v>555</v>
      </c>
      <c r="E30" s="4">
        <v>1972</v>
      </c>
      <c r="F30" s="5">
        <v>0.1648263888888889</v>
      </c>
      <c r="G30" s="6">
        <f t="shared" si="14"/>
        <v>51000</v>
      </c>
      <c r="H30" s="7">
        <v>0.015787037037037037</v>
      </c>
      <c r="I30" s="5">
        <f t="shared" si="10"/>
        <v>0.013726851851851855</v>
      </c>
      <c r="J30" s="5">
        <v>0.02951388888888889</v>
      </c>
      <c r="K30" s="5">
        <f t="shared" si="11"/>
        <v>0.015254629629629628</v>
      </c>
      <c r="L30" s="5">
        <v>0.04476851851851852</v>
      </c>
      <c r="M30" s="5">
        <f t="shared" si="12"/>
        <v>0.015740740740740743</v>
      </c>
      <c r="N30" s="5">
        <v>0.06050925925925926</v>
      </c>
      <c r="O30" s="5">
        <f t="shared" si="13"/>
        <v>0.015798611111111097</v>
      </c>
      <c r="P30" s="5">
        <v>0.07630787037037036</v>
      </c>
      <c r="Q30" s="5">
        <f t="shared" si="0"/>
        <v>0.01748842592592595</v>
      </c>
      <c r="R30" s="5">
        <v>0.09379629629629631</v>
      </c>
      <c r="S30" s="5">
        <f t="shared" si="1"/>
        <v>0.018009259259259253</v>
      </c>
      <c r="T30" s="5">
        <v>0.11180555555555556</v>
      </c>
      <c r="U30" s="5">
        <f t="shared" si="2"/>
        <v>0.01741898148148148</v>
      </c>
      <c r="V30" s="5">
        <v>0.12922453703703704</v>
      </c>
      <c r="W30" s="5">
        <f t="shared" si="3"/>
        <v>0.018182870370370363</v>
      </c>
      <c r="X30" s="5">
        <v>0.1474074074074074</v>
      </c>
      <c r="Y30" s="5">
        <f t="shared" si="4"/>
        <v>0.017418981481481494</v>
      </c>
      <c r="Z30" s="1">
        <v>0.1648263888888889</v>
      </c>
      <c r="AB30">
        <v>26</v>
      </c>
    </row>
    <row r="31" spans="1:28" ht="12.75">
      <c r="A31" s="4">
        <v>27</v>
      </c>
      <c r="B31" s="4" t="s">
        <v>40</v>
      </c>
      <c r="C31" s="4" t="s">
        <v>8</v>
      </c>
      <c r="D31" s="4">
        <v>23</v>
      </c>
      <c r="E31" s="4">
        <v>1962</v>
      </c>
      <c r="F31" s="5">
        <v>0.17547453703703705</v>
      </c>
      <c r="G31" s="6">
        <f t="shared" si="14"/>
        <v>51000</v>
      </c>
      <c r="H31" s="7">
        <v>0.014155092592592592</v>
      </c>
      <c r="I31" s="5">
        <f t="shared" si="10"/>
        <v>0.014120370370370372</v>
      </c>
      <c r="J31" s="5">
        <v>0.028275462962962964</v>
      </c>
      <c r="K31" s="5">
        <f t="shared" si="11"/>
        <v>0.014953703703703709</v>
      </c>
      <c r="L31" s="5">
        <v>0.04322916666666667</v>
      </c>
      <c r="M31" s="5">
        <f t="shared" si="12"/>
        <v>0.0158912037037037</v>
      </c>
      <c r="N31" s="5">
        <v>0.05912037037037037</v>
      </c>
      <c r="O31" s="5">
        <f t="shared" si="13"/>
        <v>0.016087962962962964</v>
      </c>
      <c r="P31" s="5">
        <v>0.07520833333333334</v>
      </c>
      <c r="Q31" s="5">
        <f t="shared" si="0"/>
        <v>0.018726851851851842</v>
      </c>
      <c r="R31" s="5">
        <v>0.09393518518518518</v>
      </c>
      <c r="S31" s="5">
        <f t="shared" si="1"/>
        <v>0.019537037037037033</v>
      </c>
      <c r="T31" s="5">
        <v>0.11347222222222221</v>
      </c>
      <c r="U31" s="5">
        <f t="shared" si="2"/>
        <v>0.019386574074074084</v>
      </c>
      <c r="V31" s="5">
        <v>0.1328587962962963</v>
      </c>
      <c r="W31" s="5">
        <f t="shared" si="3"/>
        <v>0.020775462962962954</v>
      </c>
      <c r="X31" s="5">
        <v>0.15363425925925925</v>
      </c>
      <c r="Y31" s="5">
        <f t="shared" si="4"/>
        <v>0.021840277777777806</v>
      </c>
      <c r="Z31" s="1">
        <v>0.17547453703703705</v>
      </c>
      <c r="AB31">
        <v>27</v>
      </c>
    </row>
    <row r="32" spans="1:28" ht="12.75">
      <c r="A32" s="4">
        <v>28</v>
      </c>
      <c r="B32" s="4" t="s">
        <v>41</v>
      </c>
      <c r="C32" s="4" t="s">
        <v>23</v>
      </c>
      <c r="D32" s="4">
        <v>38</v>
      </c>
      <c r="E32" s="4">
        <v>1964</v>
      </c>
      <c r="F32" s="5">
        <v>0.18775462962962963</v>
      </c>
      <c r="G32" s="6">
        <f t="shared" si="14"/>
        <v>51000</v>
      </c>
      <c r="H32" s="7">
        <v>0.021909722222222223</v>
      </c>
      <c r="I32" s="5">
        <f t="shared" si="10"/>
        <v>0.016412037037037034</v>
      </c>
      <c r="J32" s="5">
        <v>0.03832175925925926</v>
      </c>
      <c r="K32" s="5">
        <f t="shared" si="11"/>
        <v>0.017175925925925928</v>
      </c>
      <c r="L32" s="5">
        <v>0.055497685185185185</v>
      </c>
      <c r="M32" s="5">
        <f t="shared" si="12"/>
        <v>0.016701388888888884</v>
      </c>
      <c r="N32" s="5">
        <v>0.07219907407407407</v>
      </c>
      <c r="O32" s="5">
        <f t="shared" si="13"/>
        <v>0.018564814814814812</v>
      </c>
      <c r="P32" s="5">
        <v>0.09076388888888888</v>
      </c>
      <c r="Q32" s="5">
        <f t="shared" si="0"/>
        <v>0.018240740740740752</v>
      </c>
      <c r="R32" s="5">
        <v>0.10900462962962963</v>
      </c>
      <c r="S32" s="5">
        <f t="shared" si="1"/>
        <v>0.018969907407407408</v>
      </c>
      <c r="T32" s="5">
        <v>0.12797453703703704</v>
      </c>
      <c r="U32" s="5">
        <f t="shared" si="2"/>
        <v>0.01936342592592591</v>
      </c>
      <c r="V32" s="5">
        <v>0.14733796296296295</v>
      </c>
      <c r="W32" s="5">
        <f t="shared" si="3"/>
        <v>0.020856481481481504</v>
      </c>
      <c r="X32" s="5">
        <v>0.16819444444444445</v>
      </c>
      <c r="Y32" s="5">
        <f t="shared" si="4"/>
        <v>0.01956018518518518</v>
      </c>
      <c r="Z32" s="1">
        <v>0.18775462962962963</v>
      </c>
      <c r="AB32">
        <v>28</v>
      </c>
    </row>
    <row r="33" spans="1:28" ht="12.75">
      <c r="A33" s="4">
        <v>29</v>
      </c>
      <c r="B33" s="4" t="s">
        <v>42</v>
      </c>
      <c r="C33" s="4" t="s">
        <v>23</v>
      </c>
      <c r="D33" s="4">
        <v>11</v>
      </c>
      <c r="E33" s="4"/>
      <c r="F33" s="5">
        <v>0.2489699074074074</v>
      </c>
      <c r="G33" s="6">
        <f t="shared" si="14"/>
        <v>51000</v>
      </c>
      <c r="H33" s="7">
        <v>0.019212962962962963</v>
      </c>
      <c r="I33" s="5">
        <f t="shared" si="10"/>
        <v>0.019537037037037037</v>
      </c>
      <c r="J33" s="5">
        <v>0.03875</v>
      </c>
      <c r="K33" s="5">
        <f t="shared" si="11"/>
        <v>0.020520833333333335</v>
      </c>
      <c r="L33" s="5">
        <v>0.059270833333333335</v>
      </c>
      <c r="M33" s="5">
        <f t="shared" si="12"/>
        <v>0.027210648148148144</v>
      </c>
      <c r="N33" s="5">
        <v>0.08648148148148148</v>
      </c>
      <c r="O33" s="5">
        <f t="shared" si="13"/>
        <v>0.023923611111111104</v>
      </c>
      <c r="P33" s="5">
        <v>0.11040509259259258</v>
      </c>
      <c r="Q33" s="5">
        <f t="shared" si="0"/>
        <v>0.023634259259259285</v>
      </c>
      <c r="R33" s="5">
        <v>0.13403935185185187</v>
      </c>
      <c r="S33" s="5">
        <f t="shared" si="1"/>
        <v>0.033865740740740724</v>
      </c>
      <c r="T33" s="5">
        <v>0.1679050925925926</v>
      </c>
      <c r="U33" s="5">
        <f t="shared" si="2"/>
        <v>0.025520833333333326</v>
      </c>
      <c r="V33" s="5">
        <v>0.19342592592592592</v>
      </c>
      <c r="W33" s="5">
        <f t="shared" si="3"/>
        <v>0.030486111111111103</v>
      </c>
      <c r="X33" s="5">
        <v>0.22391203703703702</v>
      </c>
      <c r="Y33" s="5">
        <f t="shared" si="4"/>
        <v>0.025057870370370383</v>
      </c>
      <c r="Z33" s="1">
        <v>0.2489699074074074</v>
      </c>
      <c r="AB33">
        <v>29</v>
      </c>
    </row>
    <row r="34" spans="1:28" ht="12.75">
      <c r="A34" s="4">
        <v>30</v>
      </c>
      <c r="B34" s="4" t="s">
        <v>43</v>
      </c>
      <c r="C34" s="4" t="s">
        <v>23</v>
      </c>
      <c r="D34" s="4">
        <v>39</v>
      </c>
      <c r="E34" s="4">
        <v>1964</v>
      </c>
      <c r="F34" s="5">
        <v>0.2955787037037037</v>
      </c>
      <c r="G34" s="6">
        <f t="shared" si="14"/>
        <v>51000</v>
      </c>
      <c r="H34" s="7">
        <v>0.022094907407407407</v>
      </c>
      <c r="I34" s="5">
        <f t="shared" si="10"/>
        <v>0.02386574074074074</v>
      </c>
      <c r="J34" s="5">
        <v>0.045960648148148146</v>
      </c>
      <c r="K34" s="5">
        <f t="shared" si="11"/>
        <v>0.02635416666666667</v>
      </c>
      <c r="L34" s="5">
        <v>0.07231481481481482</v>
      </c>
      <c r="M34" s="5">
        <f t="shared" si="12"/>
        <v>0.02741898148148149</v>
      </c>
      <c r="N34" s="5">
        <v>0.0997337962962963</v>
      </c>
      <c r="O34" s="5">
        <f t="shared" si="13"/>
        <v>0.027418981481481475</v>
      </c>
      <c r="P34" s="5">
        <v>0.12715277777777778</v>
      </c>
      <c r="Q34" s="5">
        <f t="shared" si="0"/>
        <v>0.02903935185185183</v>
      </c>
      <c r="R34" s="5">
        <v>0.1561921296296296</v>
      </c>
      <c r="S34" s="5">
        <f t="shared" si="1"/>
        <v>0.03192129629629631</v>
      </c>
      <c r="T34" s="5">
        <v>0.18811342592592592</v>
      </c>
      <c r="U34" s="5">
        <f t="shared" si="2"/>
        <v>0.03381944444444446</v>
      </c>
      <c r="V34" s="5">
        <v>0.22193287037037038</v>
      </c>
      <c r="W34" s="5">
        <f t="shared" si="3"/>
        <v>0.03535879629629626</v>
      </c>
      <c r="X34" s="5">
        <v>0.25729166666666664</v>
      </c>
      <c r="Y34" s="5">
        <f t="shared" si="4"/>
        <v>0.038287037037037064</v>
      </c>
      <c r="Z34" s="1">
        <v>0.2955787037037037</v>
      </c>
      <c r="AB34">
        <v>30</v>
      </c>
    </row>
    <row r="35" spans="1:26" ht="12.75">
      <c r="A35" s="4">
        <v>31</v>
      </c>
      <c r="B35" s="4" t="s">
        <v>44</v>
      </c>
      <c r="C35" s="4" t="s">
        <v>23</v>
      </c>
      <c r="D35" s="4">
        <v>600</v>
      </c>
      <c r="E35" s="4">
        <v>1972</v>
      </c>
      <c r="F35" s="5">
        <v>0.17195601851851852</v>
      </c>
      <c r="G35" s="6">
        <f>9*5100</f>
        <v>45900</v>
      </c>
      <c r="H35" s="7">
        <v>0.018541666666666668</v>
      </c>
      <c r="I35" s="5">
        <f t="shared" si="10"/>
        <v>0.017881944444444447</v>
      </c>
      <c r="J35" s="5">
        <v>0.036423611111111115</v>
      </c>
      <c r="K35" s="5">
        <f t="shared" si="11"/>
        <v>0.01827546296296296</v>
      </c>
      <c r="L35" s="5">
        <v>0.054699074074074074</v>
      </c>
      <c r="M35" s="5">
        <f t="shared" si="12"/>
        <v>0.018101851851851848</v>
      </c>
      <c r="N35" s="5">
        <v>0.07280092592592592</v>
      </c>
      <c r="O35" s="5">
        <f t="shared" si="13"/>
        <v>0.018356481481481488</v>
      </c>
      <c r="P35" s="5">
        <v>0.09115740740740741</v>
      </c>
      <c r="Q35" s="5">
        <f t="shared" si="0"/>
        <v>0.02045138888888888</v>
      </c>
      <c r="R35" s="5">
        <v>0.11160879629629629</v>
      </c>
      <c r="S35" s="5">
        <f t="shared" si="1"/>
        <v>0.018310185185185193</v>
      </c>
      <c r="T35" s="5">
        <v>0.12991898148148148</v>
      </c>
      <c r="U35" s="5">
        <f t="shared" si="2"/>
        <v>0.021875000000000006</v>
      </c>
      <c r="V35" s="1">
        <v>0.1517939814814815</v>
      </c>
      <c r="W35" s="5">
        <f t="shared" si="3"/>
        <v>0.020162037037037034</v>
      </c>
      <c r="X35" s="1">
        <v>0.17195601851851852</v>
      </c>
      <c r="Z35">
        <v>31</v>
      </c>
    </row>
    <row r="36" spans="1:24" ht="12.75">
      <c r="A36" s="4">
        <v>32</v>
      </c>
      <c r="B36" s="4" t="s">
        <v>45</v>
      </c>
      <c r="C36" s="4" t="s">
        <v>46</v>
      </c>
      <c r="D36" s="4">
        <v>777</v>
      </c>
      <c r="E36" s="4"/>
      <c r="F36" s="5">
        <v>0.1054050925925926</v>
      </c>
      <c r="G36" s="6">
        <f aca="true" t="shared" si="15" ref="G36:G41">8*5100</f>
        <v>40800</v>
      </c>
      <c r="H36" s="7">
        <v>0.013287037037037036</v>
      </c>
      <c r="I36" s="5">
        <f t="shared" si="10"/>
        <v>0.012777777777777779</v>
      </c>
      <c r="J36" s="5">
        <v>0.026064814814814815</v>
      </c>
      <c r="K36" s="5">
        <f t="shared" si="11"/>
        <v>0.012962962962962964</v>
      </c>
      <c r="L36" s="5">
        <v>0.03902777777777778</v>
      </c>
      <c r="M36" s="5">
        <f t="shared" si="12"/>
        <v>0.013472222222222219</v>
      </c>
      <c r="N36" s="5">
        <v>0.0525</v>
      </c>
      <c r="O36" s="5">
        <f t="shared" si="13"/>
        <v>0.012974537037037041</v>
      </c>
      <c r="P36" s="5">
        <v>0.06547453703703704</v>
      </c>
      <c r="Q36" s="5">
        <f t="shared" si="0"/>
        <v>0.013356481481481483</v>
      </c>
      <c r="R36" s="5">
        <v>0.07883101851851852</v>
      </c>
      <c r="S36" s="5">
        <f t="shared" si="1"/>
        <v>0.012881944444444432</v>
      </c>
      <c r="T36" s="5">
        <v>0.09171296296296295</v>
      </c>
      <c r="U36" s="5">
        <f t="shared" si="2"/>
        <v>0.013692129629629651</v>
      </c>
      <c r="V36" s="1">
        <v>0.1054050925925926</v>
      </c>
      <c r="X36">
        <v>32</v>
      </c>
    </row>
    <row r="37" spans="1:24" ht="12.75">
      <c r="A37" s="4">
        <v>33</v>
      </c>
      <c r="B37" s="4" t="s">
        <v>47</v>
      </c>
      <c r="C37" s="4"/>
      <c r="D37" s="4">
        <v>37</v>
      </c>
      <c r="E37" s="4">
        <v>1949</v>
      </c>
      <c r="F37" s="5">
        <v>0.11408564814814814</v>
      </c>
      <c r="G37" s="6">
        <f t="shared" si="15"/>
        <v>40800</v>
      </c>
      <c r="H37" s="7">
        <v>0.014027777777777778</v>
      </c>
      <c r="I37" s="5">
        <f t="shared" si="10"/>
        <v>0.0137037037037037</v>
      </c>
      <c r="J37" s="5">
        <v>0.02773148148148148</v>
      </c>
      <c r="K37" s="5">
        <f t="shared" si="11"/>
        <v>0.013842592592592597</v>
      </c>
      <c r="L37" s="5">
        <v>0.041574074074074076</v>
      </c>
      <c r="M37" s="5">
        <f t="shared" si="12"/>
        <v>0.013784722222222212</v>
      </c>
      <c r="N37" s="5">
        <v>0.05535879629629629</v>
      </c>
      <c r="O37" s="5">
        <f t="shared" si="13"/>
        <v>0.014444444444444447</v>
      </c>
      <c r="P37" s="5">
        <v>0.06980324074074074</v>
      </c>
      <c r="Q37" s="5">
        <f aca="true" t="shared" si="16" ref="Q37:Q54">R37-P37</f>
        <v>0.014351851851851852</v>
      </c>
      <c r="R37" s="5">
        <v>0.08415509259259259</v>
      </c>
      <c r="S37" s="5">
        <f t="shared" si="1"/>
        <v>0.014513888888888882</v>
      </c>
      <c r="T37" s="5">
        <v>0.09866898148148147</v>
      </c>
      <c r="U37" s="5">
        <f t="shared" si="2"/>
        <v>0.015416666666666676</v>
      </c>
      <c r="V37" s="1">
        <v>0.11408564814814814</v>
      </c>
      <c r="X37">
        <v>33</v>
      </c>
    </row>
    <row r="38" spans="1:24" ht="12.75">
      <c r="A38" s="4">
        <v>34</v>
      </c>
      <c r="B38" s="4" t="s">
        <v>48</v>
      </c>
      <c r="C38" s="4" t="s">
        <v>49</v>
      </c>
      <c r="D38" s="4">
        <v>100</v>
      </c>
      <c r="E38" s="4">
        <v>1996</v>
      </c>
      <c r="F38" s="5">
        <v>0.11789351851851852</v>
      </c>
      <c r="G38" s="6">
        <f t="shared" si="15"/>
        <v>40800</v>
      </c>
      <c r="H38" s="7">
        <v>0.013414351851851851</v>
      </c>
      <c r="I38" s="5">
        <f t="shared" si="10"/>
        <v>0.01439814814814815</v>
      </c>
      <c r="J38" s="5">
        <v>0.0278125</v>
      </c>
      <c r="K38" s="5">
        <f t="shared" si="11"/>
        <v>0.013622685185185179</v>
      </c>
      <c r="L38" s="5">
        <v>0.04143518518518518</v>
      </c>
      <c r="M38" s="5">
        <f t="shared" si="12"/>
        <v>0.01339120370370371</v>
      </c>
      <c r="N38" s="5">
        <v>0.05482638888888889</v>
      </c>
      <c r="O38" s="5">
        <f t="shared" si="13"/>
        <v>0.015289351851851853</v>
      </c>
      <c r="P38" s="5">
        <v>0.07011574074074074</v>
      </c>
      <c r="Q38" s="5">
        <f t="shared" si="16"/>
        <v>0.017222222222222222</v>
      </c>
      <c r="R38" s="5">
        <v>0.08733796296296296</v>
      </c>
      <c r="S38" s="5">
        <f t="shared" si="1"/>
        <v>0.015381944444444434</v>
      </c>
      <c r="T38" s="5">
        <v>0.1027199074074074</v>
      </c>
      <c r="U38" s="5">
        <f t="shared" si="2"/>
        <v>0.015173611111111124</v>
      </c>
      <c r="V38" s="1">
        <v>0.11789351851851852</v>
      </c>
      <c r="X38">
        <v>34</v>
      </c>
    </row>
    <row r="39" spans="1:24" ht="12.75">
      <c r="A39" s="4">
        <v>35</v>
      </c>
      <c r="B39" s="4" t="s">
        <v>50</v>
      </c>
      <c r="C39" s="4" t="s">
        <v>51</v>
      </c>
      <c r="D39" s="4">
        <v>47</v>
      </c>
      <c r="E39" s="4">
        <v>1981</v>
      </c>
      <c r="F39" s="5">
        <v>0.12033564814814814</v>
      </c>
      <c r="G39" s="6">
        <f t="shared" si="15"/>
        <v>40800</v>
      </c>
      <c r="H39" s="7">
        <v>0.012314814814814815</v>
      </c>
      <c r="I39" s="5">
        <f t="shared" si="10"/>
        <v>0.014201388888888883</v>
      </c>
      <c r="J39" s="5">
        <v>0.026516203703703698</v>
      </c>
      <c r="K39" s="5">
        <f t="shared" si="11"/>
        <v>0.014976851851851856</v>
      </c>
      <c r="L39" s="5">
        <v>0.041493055555555554</v>
      </c>
      <c r="M39" s="5">
        <f t="shared" si="12"/>
        <v>0.013460648148148152</v>
      </c>
      <c r="N39" s="5">
        <v>0.054953703703703706</v>
      </c>
      <c r="O39" s="5">
        <f t="shared" si="13"/>
        <v>0.014120370370370373</v>
      </c>
      <c r="P39" s="5">
        <v>0.06907407407407408</v>
      </c>
      <c r="Q39" s="5">
        <f t="shared" si="16"/>
        <v>0.01428240740740741</v>
      </c>
      <c r="R39" s="5">
        <v>0.08335648148148149</v>
      </c>
      <c r="S39" s="5">
        <f t="shared" si="1"/>
        <v>0.013020833333333329</v>
      </c>
      <c r="T39" s="5">
        <v>0.09637731481481482</v>
      </c>
      <c r="U39" s="5">
        <f t="shared" si="2"/>
        <v>0.023958333333333318</v>
      </c>
      <c r="V39" s="1">
        <v>0.12033564814814814</v>
      </c>
      <c r="X39">
        <v>35</v>
      </c>
    </row>
    <row r="40" spans="1:24" ht="12.75">
      <c r="A40" s="4">
        <v>36</v>
      </c>
      <c r="B40" s="4" t="s">
        <v>52</v>
      </c>
      <c r="C40" s="4" t="s">
        <v>53</v>
      </c>
      <c r="D40" s="4">
        <v>263</v>
      </c>
      <c r="E40" s="4">
        <v>1996</v>
      </c>
      <c r="F40" s="5">
        <v>0.1571759259259259</v>
      </c>
      <c r="G40" s="6">
        <f t="shared" si="15"/>
        <v>40800</v>
      </c>
      <c r="H40" s="7">
        <v>0.017951388888888888</v>
      </c>
      <c r="I40" s="5">
        <f t="shared" si="10"/>
        <v>0.016574074074074078</v>
      </c>
      <c r="J40" s="5">
        <v>0.034525462962962966</v>
      </c>
      <c r="K40" s="5">
        <f t="shared" si="11"/>
        <v>0.0165625</v>
      </c>
      <c r="L40" s="5">
        <v>0.05108796296296297</v>
      </c>
      <c r="M40" s="5">
        <f t="shared" si="12"/>
        <v>0.0280324074074074</v>
      </c>
      <c r="N40" s="5">
        <v>0.07912037037037037</v>
      </c>
      <c r="O40" s="5">
        <f>R40-N40</f>
        <v>0.035879629629629636</v>
      </c>
      <c r="P40" s="5">
        <v>0.0978125</v>
      </c>
      <c r="Q40" s="5">
        <f t="shared" si="16"/>
        <v>0.01718750000000001</v>
      </c>
      <c r="R40" s="5">
        <v>0.115</v>
      </c>
      <c r="S40" s="5">
        <f>T40-P40</f>
        <v>0.042083333333333334</v>
      </c>
      <c r="T40" s="5">
        <v>0.13989583333333333</v>
      </c>
      <c r="U40" s="5">
        <f t="shared" si="2"/>
        <v>0.017280092592592583</v>
      </c>
      <c r="V40" s="1">
        <v>0.1571759259259259</v>
      </c>
      <c r="X40">
        <v>36</v>
      </c>
    </row>
    <row r="41" spans="1:24" ht="12.75">
      <c r="A41" s="4">
        <v>37</v>
      </c>
      <c r="B41" s="4" t="s">
        <v>54</v>
      </c>
      <c r="C41" s="4" t="s">
        <v>8</v>
      </c>
      <c r="D41" s="4">
        <v>27</v>
      </c>
      <c r="E41" s="4">
        <v>1975</v>
      </c>
      <c r="F41" s="5">
        <v>0.15990740740740741</v>
      </c>
      <c r="G41" s="6">
        <f t="shared" si="15"/>
        <v>40800</v>
      </c>
      <c r="H41" s="7">
        <v>0.017893518518518517</v>
      </c>
      <c r="I41" s="5">
        <f t="shared" si="10"/>
        <v>0.01891203703703704</v>
      </c>
      <c r="J41" s="5">
        <v>0.03680555555555556</v>
      </c>
      <c r="K41" s="5">
        <f t="shared" si="11"/>
        <v>0.018854166666666672</v>
      </c>
      <c r="L41" s="5">
        <v>0.05565972222222223</v>
      </c>
      <c r="M41" s="5">
        <f t="shared" si="12"/>
        <v>0.02149305555555555</v>
      </c>
      <c r="N41" s="5">
        <v>0.07715277777777778</v>
      </c>
      <c r="O41" s="5">
        <f t="shared" si="13"/>
        <v>0.0214236111111111</v>
      </c>
      <c r="P41" s="5">
        <v>0.09857638888888888</v>
      </c>
      <c r="Q41" s="5">
        <f t="shared" si="16"/>
        <v>0.020254629629629636</v>
      </c>
      <c r="R41" s="5">
        <v>0.11883101851851852</v>
      </c>
      <c r="S41" s="5">
        <f t="shared" si="1"/>
        <v>0.021435185185185196</v>
      </c>
      <c r="T41" s="5">
        <v>0.1402662037037037</v>
      </c>
      <c r="U41" s="5">
        <f t="shared" si="2"/>
        <v>0.019641203703703702</v>
      </c>
      <c r="V41" s="1">
        <v>0.15990740740740741</v>
      </c>
      <c r="X41">
        <v>37</v>
      </c>
    </row>
    <row r="42" spans="1:24" ht="12.75">
      <c r="A42" s="4">
        <v>38</v>
      </c>
      <c r="B42" s="4" t="s">
        <v>55</v>
      </c>
      <c r="C42" s="4" t="s">
        <v>19</v>
      </c>
      <c r="D42" s="4">
        <v>62</v>
      </c>
      <c r="E42" s="4">
        <v>1974</v>
      </c>
      <c r="F42" s="5">
        <v>0.18038194444444444</v>
      </c>
      <c r="G42" s="6">
        <f>8*5100</f>
        <v>40800</v>
      </c>
      <c r="H42" s="7">
        <v>0.017233796296296296</v>
      </c>
      <c r="I42" s="5">
        <f t="shared" si="10"/>
        <v>0.019814814814814813</v>
      </c>
      <c r="J42" s="5">
        <v>0.03704861111111111</v>
      </c>
      <c r="K42" s="5">
        <f t="shared" si="11"/>
        <v>0.022083333333333337</v>
      </c>
      <c r="L42" s="5">
        <v>0.059131944444444445</v>
      </c>
      <c r="M42" s="5">
        <f t="shared" si="12"/>
        <v>0.022291666666666668</v>
      </c>
      <c r="N42" s="5">
        <v>0.08142361111111111</v>
      </c>
      <c r="O42" s="5">
        <f t="shared" si="13"/>
        <v>0.024652777777777773</v>
      </c>
      <c r="P42" s="5">
        <v>0.10607638888888889</v>
      </c>
      <c r="Q42" s="5">
        <f t="shared" si="16"/>
        <v>0.026331018518518504</v>
      </c>
      <c r="R42" s="5">
        <v>0.1324074074074074</v>
      </c>
      <c r="S42" s="5">
        <f t="shared" si="1"/>
        <v>0.02480324074074075</v>
      </c>
      <c r="T42" s="5">
        <v>0.15721064814814814</v>
      </c>
      <c r="U42" s="5">
        <f t="shared" si="2"/>
        <v>0.0231712962962963</v>
      </c>
      <c r="V42" s="1">
        <v>0.18038194444444444</v>
      </c>
      <c r="X42">
        <v>38</v>
      </c>
    </row>
    <row r="43" spans="1:22" ht="12.75">
      <c r="A43" s="4">
        <v>39</v>
      </c>
      <c r="B43" s="4" t="s">
        <v>56</v>
      </c>
      <c r="C43" s="4" t="s">
        <v>57</v>
      </c>
      <c r="D43" s="4">
        <v>9</v>
      </c>
      <c r="E43" s="4"/>
      <c r="F43" s="5">
        <v>0.1413425925925926</v>
      </c>
      <c r="G43" s="6">
        <f>7*5100</f>
        <v>35700</v>
      </c>
      <c r="H43" s="7">
        <v>0.018020833333333333</v>
      </c>
      <c r="I43" s="5">
        <f t="shared" si="10"/>
        <v>0.017928240740740738</v>
      </c>
      <c r="J43" s="5">
        <v>0.03594907407407407</v>
      </c>
      <c r="K43" s="5">
        <f t="shared" si="11"/>
        <v>0.018784722222222223</v>
      </c>
      <c r="L43" s="5">
        <v>0.054733796296296294</v>
      </c>
      <c r="M43" s="5">
        <f t="shared" si="12"/>
        <v>0.019467592592592592</v>
      </c>
      <c r="N43" s="1">
        <v>0.07420138888888889</v>
      </c>
      <c r="O43" s="5">
        <f t="shared" si="13"/>
        <v>0.020659722222222232</v>
      </c>
      <c r="P43" s="1">
        <v>0.09486111111111112</v>
      </c>
      <c r="Q43" s="5">
        <f t="shared" si="16"/>
        <v>0.022488425925925926</v>
      </c>
      <c r="R43" s="1">
        <v>0.11734953703703704</v>
      </c>
      <c r="S43" s="5">
        <f t="shared" si="1"/>
        <v>0.02399305555555556</v>
      </c>
      <c r="T43" s="1">
        <v>0.1413425925925926</v>
      </c>
      <c r="V43">
        <v>39</v>
      </c>
    </row>
    <row r="44" spans="1:22" ht="12.75">
      <c r="A44" s="4">
        <v>40</v>
      </c>
      <c r="B44" s="4" t="s">
        <v>58</v>
      </c>
      <c r="C44" s="4" t="s">
        <v>59</v>
      </c>
      <c r="D44" s="4">
        <v>71</v>
      </c>
      <c r="E44" s="4">
        <v>1980</v>
      </c>
      <c r="F44" s="5">
        <v>0.16273148148148148</v>
      </c>
      <c r="G44" s="6">
        <f>7*5100</f>
        <v>35700</v>
      </c>
      <c r="H44" s="7">
        <v>0.016875</v>
      </c>
      <c r="I44" s="5">
        <f t="shared" si="10"/>
        <v>0.01990740740740741</v>
      </c>
      <c r="J44" s="5">
        <v>0.03678240740740741</v>
      </c>
      <c r="K44" s="5">
        <f t="shared" si="11"/>
        <v>0.02145833333333333</v>
      </c>
      <c r="L44" s="5">
        <v>0.05824074074074074</v>
      </c>
      <c r="M44" s="5">
        <f t="shared" si="12"/>
        <v>0.024895833333333346</v>
      </c>
      <c r="N44" s="1">
        <v>0.08313657407407408</v>
      </c>
      <c r="O44" s="5">
        <f t="shared" si="13"/>
        <v>0.028298611111111108</v>
      </c>
      <c r="P44" s="1">
        <v>0.11143518518518519</v>
      </c>
      <c r="Q44" s="5">
        <f t="shared" si="16"/>
        <v>0.02603009259259259</v>
      </c>
      <c r="R44" s="1">
        <v>0.13746527777777778</v>
      </c>
      <c r="S44" s="5">
        <f t="shared" si="1"/>
        <v>0.025266203703703694</v>
      </c>
      <c r="T44" s="1">
        <v>0.16273148148148148</v>
      </c>
      <c r="V44">
        <v>40</v>
      </c>
    </row>
    <row r="45" spans="1:22" ht="12.75">
      <c r="A45" s="4">
        <v>41</v>
      </c>
      <c r="B45" s="4" t="s">
        <v>60</v>
      </c>
      <c r="C45" s="4" t="s">
        <v>17</v>
      </c>
      <c r="D45" s="4">
        <v>36</v>
      </c>
      <c r="E45" s="4">
        <v>1983</v>
      </c>
      <c r="F45" s="5">
        <v>0.17871527777777776</v>
      </c>
      <c r="G45" s="6">
        <f>7*5100</f>
        <v>35700</v>
      </c>
      <c r="H45" s="7">
        <v>0.023842592592592596</v>
      </c>
      <c r="I45" s="5">
        <f t="shared" si="10"/>
        <v>0.023634259259259258</v>
      </c>
      <c r="J45" s="5">
        <v>0.04747685185185185</v>
      </c>
      <c r="K45" s="5">
        <f t="shared" si="11"/>
        <v>0.023969907407407412</v>
      </c>
      <c r="L45" s="5">
        <v>0.07144675925925927</v>
      </c>
      <c r="M45" s="5">
        <f t="shared" si="12"/>
        <v>0.023900462962962943</v>
      </c>
      <c r="N45" s="1">
        <v>0.09534722222222221</v>
      </c>
      <c r="O45" s="5">
        <f t="shared" si="13"/>
        <v>0.0245601851851852</v>
      </c>
      <c r="P45" s="1">
        <v>0.11990740740740741</v>
      </c>
      <c r="Q45" s="5">
        <f t="shared" si="16"/>
        <v>0.022858796296296308</v>
      </c>
      <c r="R45" s="1">
        <v>0.14276620370370371</v>
      </c>
      <c r="S45" s="5">
        <f>T45-R45</f>
        <v>0.03594907407407405</v>
      </c>
      <c r="T45" s="1">
        <v>0.17871527777777776</v>
      </c>
      <c r="V45">
        <v>41</v>
      </c>
    </row>
    <row r="46" spans="1:20" ht="12.75">
      <c r="A46" s="4">
        <v>42</v>
      </c>
      <c r="B46" s="4" t="s">
        <v>61</v>
      </c>
      <c r="C46" s="4"/>
      <c r="D46" s="4">
        <v>579</v>
      </c>
      <c r="E46" s="4">
        <v>1973</v>
      </c>
      <c r="F46" s="5">
        <v>0.0763888888888889</v>
      </c>
      <c r="G46" s="6">
        <f aca="true" t="shared" si="17" ref="G46:G53">6*5100</f>
        <v>30600</v>
      </c>
      <c r="H46" s="7">
        <v>0.012013888888888888</v>
      </c>
      <c r="I46" s="5">
        <f t="shared" si="10"/>
        <v>0.012743055555555554</v>
      </c>
      <c r="J46" s="5">
        <v>0.024756944444444443</v>
      </c>
      <c r="K46" s="5">
        <f t="shared" si="11"/>
        <v>0.012407407407407409</v>
      </c>
      <c r="L46" s="5">
        <v>0.03716435185185185</v>
      </c>
      <c r="M46" s="5">
        <f t="shared" si="12"/>
        <v>0.013171296296296299</v>
      </c>
      <c r="N46" s="1">
        <v>0.05033564814814815</v>
      </c>
      <c r="O46" s="5">
        <f t="shared" si="13"/>
        <v>0.012997685185185189</v>
      </c>
      <c r="P46" s="1">
        <v>0.06333333333333334</v>
      </c>
      <c r="Q46" s="5">
        <f t="shared" si="16"/>
        <v>0.013055555555555556</v>
      </c>
      <c r="R46" s="1">
        <v>0.0763888888888889</v>
      </c>
      <c r="T46">
        <v>42</v>
      </c>
    </row>
    <row r="47" spans="1:20" ht="12.75">
      <c r="A47" s="4">
        <v>43</v>
      </c>
      <c r="B47" s="4" t="s">
        <v>62</v>
      </c>
      <c r="C47" s="4"/>
      <c r="D47" s="4">
        <v>52</v>
      </c>
      <c r="E47" s="4">
        <v>1952</v>
      </c>
      <c r="F47" s="5">
        <v>0.07953703703703703</v>
      </c>
      <c r="G47" s="6">
        <f t="shared" si="17"/>
        <v>30600</v>
      </c>
      <c r="H47" s="7">
        <v>0.01298611111111111</v>
      </c>
      <c r="I47" s="5">
        <f t="shared" si="10"/>
        <v>0.013564814814814816</v>
      </c>
      <c r="J47" s="5">
        <v>0.026550925925925926</v>
      </c>
      <c r="K47" s="5">
        <f t="shared" si="11"/>
        <v>0.012569444444444442</v>
      </c>
      <c r="L47" s="5">
        <v>0.03912037037037037</v>
      </c>
      <c r="M47" s="5">
        <f t="shared" si="12"/>
        <v>0.013368055555555557</v>
      </c>
      <c r="N47" s="1">
        <v>0.052488425925925924</v>
      </c>
      <c r="O47" s="5">
        <f t="shared" si="13"/>
        <v>0.013518518518518513</v>
      </c>
      <c r="P47" s="1">
        <v>0.06600694444444444</v>
      </c>
      <c r="Q47" s="5">
        <f t="shared" si="16"/>
        <v>0.013530092592592594</v>
      </c>
      <c r="R47" s="1">
        <v>0.07953703703703703</v>
      </c>
      <c r="T47">
        <v>43</v>
      </c>
    </row>
    <row r="48" spans="1:20" ht="12.75">
      <c r="A48" s="4">
        <v>44</v>
      </c>
      <c r="B48" s="4" t="s">
        <v>63</v>
      </c>
      <c r="C48" s="4"/>
      <c r="D48" s="4">
        <v>29</v>
      </c>
      <c r="E48" s="4">
        <v>1948</v>
      </c>
      <c r="F48" s="5">
        <v>0.07987268518518519</v>
      </c>
      <c r="G48" s="6">
        <f t="shared" si="17"/>
        <v>30600</v>
      </c>
      <c r="H48" s="7">
        <v>0.012569444444444446</v>
      </c>
      <c r="I48" s="5">
        <f t="shared" si="10"/>
        <v>0.0130787037037037</v>
      </c>
      <c r="J48" s="5">
        <v>0.025648148148148146</v>
      </c>
      <c r="K48" s="5">
        <f t="shared" si="11"/>
        <v>0.013148148148148148</v>
      </c>
      <c r="L48" s="5">
        <v>0.038796296296296294</v>
      </c>
      <c r="M48" s="5">
        <f t="shared" si="12"/>
        <v>0.013564814814814814</v>
      </c>
      <c r="N48" s="1">
        <v>0.05236111111111111</v>
      </c>
      <c r="O48" s="5">
        <f t="shared" si="13"/>
        <v>0.013692129629629637</v>
      </c>
      <c r="P48" s="1">
        <v>0.06605324074074075</v>
      </c>
      <c r="Q48" s="5">
        <f t="shared" si="16"/>
        <v>0.01381944444444444</v>
      </c>
      <c r="R48" s="1">
        <v>0.07987268518518519</v>
      </c>
      <c r="T48">
        <v>44</v>
      </c>
    </row>
    <row r="49" spans="1:20" ht="12.75">
      <c r="A49" s="4">
        <v>45</v>
      </c>
      <c r="B49" s="4" t="s">
        <v>64</v>
      </c>
      <c r="C49" s="4" t="s">
        <v>65</v>
      </c>
      <c r="D49" s="4">
        <v>99</v>
      </c>
      <c r="E49" s="4">
        <v>1988</v>
      </c>
      <c r="F49" s="5">
        <v>0.09113425925925926</v>
      </c>
      <c r="G49" s="6">
        <f t="shared" si="17"/>
        <v>30600</v>
      </c>
      <c r="H49" s="7">
        <v>0.014131944444444445</v>
      </c>
      <c r="I49" s="5">
        <f t="shared" si="10"/>
        <v>0.014120370370370368</v>
      </c>
      <c r="J49" s="5">
        <v>0.028252314814814813</v>
      </c>
      <c r="K49" s="5">
        <f t="shared" si="11"/>
        <v>0.013703703703703704</v>
      </c>
      <c r="L49" s="5">
        <v>0.04195601851851852</v>
      </c>
      <c r="M49" s="5">
        <f t="shared" si="12"/>
        <v>0.015057870370370374</v>
      </c>
      <c r="N49" s="1">
        <v>0.05701388888888889</v>
      </c>
      <c r="O49" s="5">
        <f t="shared" si="13"/>
        <v>0.016307870370370375</v>
      </c>
      <c r="P49" s="1">
        <v>0.07332175925925927</v>
      </c>
      <c r="Q49" s="5">
        <f t="shared" si="16"/>
        <v>0.017812499999999995</v>
      </c>
      <c r="R49" s="1">
        <v>0.09113425925925926</v>
      </c>
      <c r="T49">
        <v>45</v>
      </c>
    </row>
    <row r="50" spans="1:20" ht="12.75">
      <c r="A50" s="4">
        <v>46</v>
      </c>
      <c r="B50" s="4" t="s">
        <v>66</v>
      </c>
      <c r="C50" s="4" t="s">
        <v>67</v>
      </c>
      <c r="D50" s="4">
        <v>89</v>
      </c>
      <c r="E50" s="4">
        <v>1989</v>
      </c>
      <c r="F50" s="5">
        <v>0.0913888888888889</v>
      </c>
      <c r="G50" s="6">
        <f t="shared" si="17"/>
        <v>30600</v>
      </c>
      <c r="H50" s="7">
        <v>0.01806712962962963</v>
      </c>
      <c r="I50" s="5">
        <f t="shared" si="10"/>
        <v>0.014189814814814811</v>
      </c>
      <c r="J50" s="5">
        <v>0.03225694444444444</v>
      </c>
      <c r="K50" s="5">
        <f t="shared" si="11"/>
        <v>0.013124999999999998</v>
      </c>
      <c r="L50" s="5">
        <v>0.04538194444444444</v>
      </c>
      <c r="M50" s="5">
        <f t="shared" si="12"/>
        <v>0.013229166666666674</v>
      </c>
      <c r="N50" s="1">
        <v>0.058611111111111114</v>
      </c>
      <c r="O50" s="5">
        <f t="shared" si="13"/>
        <v>0.014178240740740741</v>
      </c>
      <c r="P50" s="1">
        <v>0.07278935185185186</v>
      </c>
      <c r="Q50" s="5">
        <f t="shared" si="16"/>
        <v>0.01859953703703704</v>
      </c>
      <c r="R50" s="1">
        <v>0.0913888888888889</v>
      </c>
      <c r="T50">
        <v>46</v>
      </c>
    </row>
    <row r="51" spans="1:20" ht="12.75">
      <c r="A51" s="4">
        <v>47</v>
      </c>
      <c r="B51" s="4" t="s">
        <v>68</v>
      </c>
      <c r="C51" s="4" t="s">
        <v>19</v>
      </c>
      <c r="D51" s="4">
        <v>61</v>
      </c>
      <c r="E51" s="4">
        <v>1943</v>
      </c>
      <c r="F51" s="5">
        <v>0.09733796296296297</v>
      </c>
      <c r="G51" s="6">
        <f t="shared" si="17"/>
        <v>30600</v>
      </c>
      <c r="H51" s="7">
        <v>0.01556712962962963</v>
      </c>
      <c r="I51" s="5">
        <f t="shared" si="10"/>
        <v>0.022789351851851852</v>
      </c>
      <c r="J51" s="5">
        <v>0.038356481481481484</v>
      </c>
      <c r="K51" s="5">
        <f t="shared" si="11"/>
        <v>0.008229166666666662</v>
      </c>
      <c r="L51" s="5">
        <v>0.04658564814814815</v>
      </c>
      <c r="M51" s="5">
        <f t="shared" si="12"/>
        <v>0.016423611111111118</v>
      </c>
      <c r="N51" s="1">
        <v>0.06300925925925926</v>
      </c>
      <c r="O51" s="5">
        <f t="shared" si="13"/>
        <v>0.01721064814814814</v>
      </c>
      <c r="P51" s="1">
        <v>0.0802199074074074</v>
      </c>
      <c r="Q51" s="5">
        <f t="shared" si="16"/>
        <v>0.017118055555555567</v>
      </c>
      <c r="R51" s="1">
        <v>0.09733796296296297</v>
      </c>
      <c r="T51">
        <v>47</v>
      </c>
    </row>
    <row r="52" spans="1:20" ht="12.75">
      <c r="A52" s="4">
        <v>48</v>
      </c>
      <c r="B52" s="4" t="s">
        <v>27</v>
      </c>
      <c r="C52" s="4"/>
      <c r="D52" s="4">
        <v>76</v>
      </c>
      <c r="E52" s="4">
        <v>2002</v>
      </c>
      <c r="F52" s="5">
        <v>0.1025462962962963</v>
      </c>
      <c r="G52" s="6">
        <f t="shared" si="17"/>
        <v>30600</v>
      </c>
      <c r="H52" s="7">
        <v>0.014189814814814815</v>
      </c>
      <c r="I52" s="5">
        <f t="shared" si="10"/>
        <v>0.015532407407407404</v>
      </c>
      <c r="J52" s="5">
        <v>0.02972222222222222</v>
      </c>
      <c r="K52" s="5">
        <f t="shared" si="11"/>
        <v>0.0150462962962963</v>
      </c>
      <c r="L52" s="5">
        <v>0.04476851851851852</v>
      </c>
      <c r="M52" s="5">
        <f t="shared" si="12"/>
        <v>0.01847222222222223</v>
      </c>
      <c r="N52" s="1">
        <v>0.06324074074074075</v>
      </c>
      <c r="O52" s="5">
        <f t="shared" si="13"/>
        <v>0.0215625</v>
      </c>
      <c r="P52" s="1">
        <v>0.08480324074074075</v>
      </c>
      <c r="Q52" s="5">
        <f t="shared" si="16"/>
        <v>0.017743055555555554</v>
      </c>
      <c r="R52" s="1">
        <v>0.1025462962962963</v>
      </c>
      <c r="T52">
        <v>48</v>
      </c>
    </row>
    <row r="53" spans="1:20" ht="12.75">
      <c r="A53" s="4">
        <v>49</v>
      </c>
      <c r="B53" s="4" t="s">
        <v>69</v>
      </c>
      <c r="C53" s="4" t="s">
        <v>6</v>
      </c>
      <c r="D53" s="4">
        <v>4743</v>
      </c>
      <c r="E53" s="4">
        <v>1953</v>
      </c>
      <c r="F53" s="5">
        <v>0.10520833333333333</v>
      </c>
      <c r="G53" s="6">
        <f t="shared" si="17"/>
        <v>30600</v>
      </c>
      <c r="H53" s="7">
        <v>0.015509259259259257</v>
      </c>
      <c r="I53" s="5">
        <f t="shared" si="10"/>
        <v>0.016400462962962964</v>
      </c>
      <c r="J53" s="5">
        <v>0.03190972222222222</v>
      </c>
      <c r="K53" s="5">
        <f t="shared" si="11"/>
        <v>0.016909722222222222</v>
      </c>
      <c r="L53" s="5">
        <v>0.04881944444444444</v>
      </c>
      <c r="M53" s="5">
        <f t="shared" si="12"/>
        <v>0.017789351851851848</v>
      </c>
      <c r="N53" s="1">
        <v>0.06660879629629629</v>
      </c>
      <c r="O53" s="5">
        <f t="shared" si="13"/>
        <v>0.020231481481481475</v>
      </c>
      <c r="P53" s="1">
        <v>0.08684027777777777</v>
      </c>
      <c r="Q53" s="5">
        <f t="shared" si="16"/>
        <v>0.018368055555555568</v>
      </c>
      <c r="R53" s="1">
        <v>0.10520833333333333</v>
      </c>
      <c r="T53">
        <v>49</v>
      </c>
    </row>
    <row r="54" spans="1:20" ht="12.75">
      <c r="A54" s="4">
        <v>50</v>
      </c>
      <c r="B54" s="4" t="s">
        <v>70</v>
      </c>
      <c r="C54" s="4"/>
      <c r="D54" s="4">
        <v>79</v>
      </c>
      <c r="E54" s="4">
        <v>1970</v>
      </c>
      <c r="F54" s="5">
        <v>0.1125</v>
      </c>
      <c r="G54" s="6">
        <f>6*5100</f>
        <v>30600</v>
      </c>
      <c r="H54" s="7">
        <v>0.017384259259259262</v>
      </c>
      <c r="I54" s="5">
        <f t="shared" si="10"/>
        <v>0.016874999999999998</v>
      </c>
      <c r="J54" s="5">
        <v>0.03425925925925926</v>
      </c>
      <c r="K54" s="5">
        <f t="shared" si="11"/>
        <v>0.01428240740740741</v>
      </c>
      <c r="L54" s="5">
        <v>0.04854166666666667</v>
      </c>
      <c r="M54" s="5">
        <f t="shared" si="12"/>
        <v>0.026631944444444437</v>
      </c>
      <c r="N54" s="1">
        <v>0.07517361111111111</v>
      </c>
      <c r="O54" s="5">
        <f t="shared" si="13"/>
        <v>0.01690972222222223</v>
      </c>
      <c r="P54" s="1">
        <v>0.09208333333333334</v>
      </c>
      <c r="Q54" s="5">
        <f t="shared" si="16"/>
        <v>0.020416666666666666</v>
      </c>
      <c r="R54" s="1">
        <v>0.1125</v>
      </c>
      <c r="T54">
        <v>50</v>
      </c>
    </row>
    <row r="55" spans="1:18" ht="12.75">
      <c r="A55" s="4">
        <v>51</v>
      </c>
      <c r="B55" s="4" t="s">
        <v>71</v>
      </c>
      <c r="C55" s="4" t="s">
        <v>72</v>
      </c>
      <c r="D55" s="4">
        <v>77</v>
      </c>
      <c r="E55" s="4">
        <v>1994</v>
      </c>
      <c r="F55" s="5">
        <v>0.06574074074074074</v>
      </c>
      <c r="G55" s="6">
        <f>5*5100</f>
        <v>25500</v>
      </c>
      <c r="H55" s="7">
        <v>0.012152777777777778</v>
      </c>
      <c r="I55" s="5">
        <f t="shared" si="10"/>
        <v>0.012812500000000003</v>
      </c>
      <c r="J55" s="5">
        <v>0.02496527777777778</v>
      </c>
      <c r="K55" s="5">
        <f t="shared" si="11"/>
        <v>0.012951388888888887</v>
      </c>
      <c r="L55" s="5">
        <v>0.03791666666666667</v>
      </c>
      <c r="M55" s="5">
        <f t="shared" si="12"/>
        <v>0.01369212962962963</v>
      </c>
      <c r="N55" s="1">
        <v>0.0516087962962963</v>
      </c>
      <c r="O55" s="5">
        <f t="shared" si="13"/>
        <v>0.01413194444444444</v>
      </c>
      <c r="P55" s="1">
        <v>0.06574074074074074</v>
      </c>
      <c r="R55">
        <v>51</v>
      </c>
    </row>
    <row r="56" spans="1:18" ht="12.75">
      <c r="A56" s="4">
        <v>52</v>
      </c>
      <c r="B56" s="4" t="s">
        <v>73</v>
      </c>
      <c r="C56" s="4" t="s">
        <v>51</v>
      </c>
      <c r="D56" s="4">
        <v>228</v>
      </c>
      <c r="E56" s="4">
        <v>1997</v>
      </c>
      <c r="F56" s="5">
        <v>0.0725925925925926</v>
      </c>
      <c r="G56" s="6">
        <f aca="true" t="shared" si="18" ref="G56:G66">5*5100</f>
        <v>25500</v>
      </c>
      <c r="H56" s="7">
        <v>0.013668981481481482</v>
      </c>
      <c r="I56" s="5">
        <f t="shared" si="10"/>
        <v>0.01328703703703704</v>
      </c>
      <c r="J56" s="5">
        <v>0.02695601851851852</v>
      </c>
      <c r="K56" s="5">
        <f t="shared" si="11"/>
        <v>0.014317129629629628</v>
      </c>
      <c r="L56" s="5">
        <v>0.04127314814814815</v>
      </c>
      <c r="M56" s="5">
        <f t="shared" si="12"/>
        <v>0.015763888888888883</v>
      </c>
      <c r="N56" s="1">
        <v>0.05703703703703703</v>
      </c>
      <c r="O56" s="5">
        <f t="shared" si="13"/>
        <v>0.015555555555555566</v>
      </c>
      <c r="P56" s="1">
        <v>0.0725925925925926</v>
      </c>
      <c r="R56">
        <v>52</v>
      </c>
    </row>
    <row r="57" spans="1:18" ht="12.75">
      <c r="A57" s="4">
        <v>53</v>
      </c>
      <c r="B57" s="4" t="s">
        <v>74</v>
      </c>
      <c r="C57" s="4" t="s">
        <v>51</v>
      </c>
      <c r="D57" s="4">
        <v>666</v>
      </c>
      <c r="E57" s="4">
        <v>1993</v>
      </c>
      <c r="F57" s="5">
        <v>0.07425925925925926</v>
      </c>
      <c r="G57" s="6">
        <f t="shared" si="18"/>
        <v>25500</v>
      </c>
      <c r="H57" s="7">
        <v>0.013657407407407408</v>
      </c>
      <c r="I57" s="5">
        <f t="shared" si="10"/>
        <v>0.013287037037037033</v>
      </c>
      <c r="J57" s="5">
        <v>0.02694444444444444</v>
      </c>
      <c r="K57" s="5">
        <f t="shared" si="11"/>
        <v>0.01444444444444445</v>
      </c>
      <c r="L57" s="5">
        <v>0.04138888888888889</v>
      </c>
      <c r="M57" s="5">
        <f t="shared" si="12"/>
        <v>0.015636574074074067</v>
      </c>
      <c r="N57" s="1">
        <v>0.05702546296296296</v>
      </c>
      <c r="O57" s="5">
        <f t="shared" si="13"/>
        <v>0.017233796296296303</v>
      </c>
      <c r="P57" s="1">
        <v>0.07425925925925926</v>
      </c>
      <c r="R57">
        <v>53</v>
      </c>
    </row>
    <row r="58" spans="1:18" ht="12.75">
      <c r="A58" s="4">
        <v>54</v>
      </c>
      <c r="B58" s="4" t="s">
        <v>75</v>
      </c>
      <c r="C58" s="4"/>
      <c r="D58" s="4">
        <v>55</v>
      </c>
      <c r="E58" s="4"/>
      <c r="F58" s="5">
        <v>0.08684027777777777</v>
      </c>
      <c r="G58" s="6">
        <f t="shared" si="18"/>
        <v>25500</v>
      </c>
      <c r="H58" s="7">
        <v>0.01570601851851852</v>
      </c>
      <c r="I58" s="5">
        <f t="shared" si="10"/>
        <v>0.016122685185185188</v>
      </c>
      <c r="J58" s="5">
        <v>0.031828703703703706</v>
      </c>
      <c r="K58" s="5">
        <f t="shared" si="11"/>
        <v>0.017499999999999995</v>
      </c>
      <c r="L58" s="5">
        <v>0.0493287037037037</v>
      </c>
      <c r="M58" s="5">
        <f t="shared" si="12"/>
        <v>0.017824074074074082</v>
      </c>
      <c r="N58" s="1">
        <v>0.06715277777777778</v>
      </c>
      <c r="O58" s="5">
        <f t="shared" si="13"/>
        <v>0.019687499999999983</v>
      </c>
      <c r="P58" s="1">
        <v>0.08684027777777777</v>
      </c>
      <c r="R58">
        <v>54</v>
      </c>
    </row>
    <row r="59" spans="1:18" ht="12.75">
      <c r="A59" s="4">
        <v>55</v>
      </c>
      <c r="B59" s="4" t="s">
        <v>76</v>
      </c>
      <c r="C59" s="4"/>
      <c r="D59" s="4">
        <v>83</v>
      </c>
      <c r="E59" s="4">
        <v>1954</v>
      </c>
      <c r="F59" s="5">
        <v>0.08804398148148147</v>
      </c>
      <c r="G59" s="6">
        <f t="shared" si="18"/>
        <v>25500</v>
      </c>
      <c r="H59" s="7">
        <v>0.016412037037037037</v>
      </c>
      <c r="I59" s="5">
        <f t="shared" si="10"/>
        <v>0.016435185185185185</v>
      </c>
      <c r="J59" s="5">
        <v>0.03284722222222222</v>
      </c>
      <c r="K59" s="5">
        <f t="shared" si="11"/>
        <v>0.017789351851851848</v>
      </c>
      <c r="L59" s="5">
        <v>0.05063657407407407</v>
      </c>
      <c r="M59" s="5">
        <f t="shared" si="12"/>
        <v>0.017962962962962972</v>
      </c>
      <c r="N59" s="1">
        <v>0.06859953703703704</v>
      </c>
      <c r="O59" s="5">
        <f t="shared" si="13"/>
        <v>0.01944444444444443</v>
      </c>
      <c r="P59" s="1">
        <v>0.08804398148148147</v>
      </c>
      <c r="R59">
        <v>55</v>
      </c>
    </row>
    <row r="60" spans="1:18" ht="12.75">
      <c r="A60" s="4">
        <v>56</v>
      </c>
      <c r="B60" s="4" t="s">
        <v>77</v>
      </c>
      <c r="C60" s="4" t="s">
        <v>51</v>
      </c>
      <c r="D60" s="4">
        <v>5</v>
      </c>
      <c r="E60" s="4">
        <v>1994</v>
      </c>
      <c r="F60" s="5">
        <v>0.08962962962962963</v>
      </c>
      <c r="G60" s="6">
        <f t="shared" si="18"/>
        <v>25500</v>
      </c>
      <c r="H60" s="7">
        <v>0.01719907407407407</v>
      </c>
      <c r="I60" s="5">
        <f t="shared" si="10"/>
        <v>0.018865740740740742</v>
      </c>
      <c r="J60" s="5">
        <v>0.03606481481481481</v>
      </c>
      <c r="K60" s="5">
        <f t="shared" si="11"/>
        <v>0.01657407407407408</v>
      </c>
      <c r="L60" s="5">
        <v>0.052638888888888895</v>
      </c>
      <c r="M60" s="5">
        <f t="shared" si="12"/>
        <v>0.017812500000000002</v>
      </c>
      <c r="N60" s="1">
        <v>0.0704513888888889</v>
      </c>
      <c r="O60" s="5">
        <f t="shared" si="13"/>
        <v>0.019178240740740732</v>
      </c>
      <c r="P60" s="1">
        <v>0.08962962962962963</v>
      </c>
      <c r="R60">
        <v>56</v>
      </c>
    </row>
    <row r="61" spans="1:18" ht="12.75">
      <c r="A61" s="4">
        <v>57</v>
      </c>
      <c r="B61" s="4" t="s">
        <v>78</v>
      </c>
      <c r="C61" s="4" t="s">
        <v>67</v>
      </c>
      <c r="D61" s="4">
        <v>25</v>
      </c>
      <c r="E61" s="4">
        <v>1992</v>
      </c>
      <c r="F61" s="5">
        <v>0.09137731481481481</v>
      </c>
      <c r="G61" s="6">
        <f t="shared" si="18"/>
        <v>25500</v>
      </c>
      <c r="H61" s="7">
        <v>0.018171296296296297</v>
      </c>
      <c r="I61" s="5">
        <f t="shared" si="10"/>
        <v>0.016909722222222222</v>
      </c>
      <c r="J61" s="5">
        <v>0.03508101851851852</v>
      </c>
      <c r="K61" s="5">
        <f t="shared" si="11"/>
        <v>0.019884259259259254</v>
      </c>
      <c r="L61" s="5">
        <v>0.05496527777777777</v>
      </c>
      <c r="M61" s="5">
        <f t="shared" si="12"/>
        <v>0.01791666666666667</v>
      </c>
      <c r="N61" s="1">
        <v>0.07288194444444444</v>
      </c>
      <c r="O61" s="5">
        <f t="shared" si="13"/>
        <v>0.01849537037037037</v>
      </c>
      <c r="P61" s="1">
        <v>0.09137731481481481</v>
      </c>
      <c r="R61">
        <v>57</v>
      </c>
    </row>
    <row r="62" spans="1:18" ht="12.75">
      <c r="A62" s="4">
        <v>58</v>
      </c>
      <c r="B62" s="4" t="s">
        <v>79</v>
      </c>
      <c r="C62" s="4" t="s">
        <v>72</v>
      </c>
      <c r="D62" s="4">
        <v>124</v>
      </c>
      <c r="E62" s="4">
        <v>1996</v>
      </c>
      <c r="F62" s="5">
        <v>0.09394675925925926</v>
      </c>
      <c r="G62" s="6">
        <f t="shared" si="18"/>
        <v>25500</v>
      </c>
      <c r="H62" s="7">
        <v>0.02153935185185185</v>
      </c>
      <c r="I62" s="5">
        <f t="shared" si="10"/>
        <v>0.025625000000000002</v>
      </c>
      <c r="J62" s="5">
        <v>0.04716435185185185</v>
      </c>
      <c r="K62" s="5">
        <f t="shared" si="11"/>
        <v>0.014745370370370367</v>
      </c>
      <c r="L62" s="5">
        <v>0.06190972222222222</v>
      </c>
      <c r="M62" s="5">
        <f t="shared" si="12"/>
        <v>0.01812500000000001</v>
      </c>
      <c r="N62" s="1">
        <v>0.08003472222222223</v>
      </c>
      <c r="O62" s="5">
        <f t="shared" si="13"/>
        <v>0.013912037037037028</v>
      </c>
      <c r="P62" s="1">
        <v>0.09394675925925926</v>
      </c>
      <c r="R62">
        <v>58</v>
      </c>
    </row>
    <row r="63" spans="1:18" ht="12.75">
      <c r="A63" s="4">
        <v>59</v>
      </c>
      <c r="B63" s="4" t="s">
        <v>80</v>
      </c>
      <c r="C63" s="4" t="s">
        <v>53</v>
      </c>
      <c r="D63" s="4">
        <v>4</v>
      </c>
      <c r="E63" s="4">
        <v>1983</v>
      </c>
      <c r="F63" s="5">
        <v>0.09607638888888888</v>
      </c>
      <c r="G63" s="6">
        <f t="shared" si="18"/>
        <v>25500</v>
      </c>
      <c r="H63" s="7">
        <v>0.01798611111111111</v>
      </c>
      <c r="I63" s="5">
        <f t="shared" si="10"/>
        <v>0.01615740740740741</v>
      </c>
      <c r="J63" s="5">
        <v>0.03414351851851852</v>
      </c>
      <c r="K63" s="5">
        <f t="shared" si="11"/>
        <v>0.02783564814814815</v>
      </c>
      <c r="L63" s="5">
        <v>0.06197916666666667</v>
      </c>
      <c r="M63" s="5">
        <f t="shared" si="12"/>
        <v>0.017893518518518517</v>
      </c>
      <c r="N63" s="1">
        <v>0.07987268518518519</v>
      </c>
      <c r="O63" s="5">
        <f t="shared" si="13"/>
        <v>0.016203703703703692</v>
      </c>
      <c r="P63" s="1">
        <v>0.09607638888888888</v>
      </c>
      <c r="R63">
        <v>59</v>
      </c>
    </row>
    <row r="64" spans="1:18" ht="12.75">
      <c r="A64" s="4">
        <v>60</v>
      </c>
      <c r="B64" s="4" t="s">
        <v>81</v>
      </c>
      <c r="C64" s="4" t="s">
        <v>82</v>
      </c>
      <c r="D64" s="4">
        <v>922</v>
      </c>
      <c r="E64" s="4">
        <v>1992</v>
      </c>
      <c r="F64" s="5">
        <v>0.10962962962962963</v>
      </c>
      <c r="G64" s="6">
        <f t="shared" si="18"/>
        <v>25500</v>
      </c>
      <c r="H64" s="7">
        <v>0.01599537037037037</v>
      </c>
      <c r="I64" s="5">
        <f t="shared" si="10"/>
        <v>0.019016203703703705</v>
      </c>
      <c r="J64" s="5">
        <v>0.03501157407407408</v>
      </c>
      <c r="K64" s="5">
        <f t="shared" si="11"/>
        <v>0.022280092592592587</v>
      </c>
      <c r="L64" s="5">
        <v>0.057291666666666664</v>
      </c>
      <c r="M64" s="5">
        <f t="shared" si="12"/>
        <v>0.02491898148148148</v>
      </c>
      <c r="N64" s="1">
        <v>0.08221064814814814</v>
      </c>
      <c r="O64" s="5">
        <f t="shared" si="13"/>
        <v>0.02741898148148149</v>
      </c>
      <c r="P64" s="1">
        <v>0.10962962962962963</v>
      </c>
      <c r="R64">
        <v>60</v>
      </c>
    </row>
    <row r="65" spans="1:18" ht="12.75">
      <c r="A65" s="4">
        <v>61</v>
      </c>
      <c r="B65" s="4" t="s">
        <v>83</v>
      </c>
      <c r="C65" s="4" t="s">
        <v>23</v>
      </c>
      <c r="D65" s="4">
        <v>300</v>
      </c>
      <c r="E65" s="4">
        <v>1962</v>
      </c>
      <c r="F65" s="5">
        <v>0.1438310185185185</v>
      </c>
      <c r="G65" s="6">
        <f t="shared" si="18"/>
        <v>25500</v>
      </c>
      <c r="H65" s="7">
        <v>0.018252314814814815</v>
      </c>
      <c r="I65" s="5">
        <f t="shared" si="10"/>
        <v>0.019247685185185184</v>
      </c>
      <c r="J65" s="5">
        <v>0.0375</v>
      </c>
      <c r="K65" s="5">
        <f t="shared" si="11"/>
        <v>0.02600694444444445</v>
      </c>
      <c r="L65" s="5">
        <v>0.06350694444444445</v>
      </c>
      <c r="M65" s="5">
        <f t="shared" si="12"/>
        <v>0.025347222222222215</v>
      </c>
      <c r="N65" s="1">
        <v>0.08885416666666666</v>
      </c>
      <c r="O65" s="5">
        <f t="shared" si="13"/>
        <v>0.054976851851851846</v>
      </c>
      <c r="P65" s="1">
        <v>0.1438310185185185</v>
      </c>
      <c r="R65">
        <v>61</v>
      </c>
    </row>
    <row r="66" spans="1:18" ht="12.75">
      <c r="A66" s="4">
        <v>62</v>
      </c>
      <c r="B66" s="4" t="s">
        <v>84</v>
      </c>
      <c r="C66" s="4" t="s">
        <v>85</v>
      </c>
      <c r="D66" s="4">
        <v>49</v>
      </c>
      <c r="E66" s="4">
        <v>1960</v>
      </c>
      <c r="F66" s="5">
        <v>0.16608796296296297</v>
      </c>
      <c r="G66" s="6">
        <f t="shared" si="18"/>
        <v>25500</v>
      </c>
      <c r="H66" s="7">
        <v>0.026828703703703702</v>
      </c>
      <c r="I66" s="5">
        <f t="shared" si="10"/>
        <v>0.02890046296296296</v>
      </c>
      <c r="J66" s="5">
        <v>0.05572916666666666</v>
      </c>
      <c r="K66" s="5">
        <f t="shared" si="11"/>
        <v>0.03115740740740741</v>
      </c>
      <c r="L66" s="5">
        <v>0.08688657407407407</v>
      </c>
      <c r="M66" s="5">
        <f t="shared" si="12"/>
        <v>0.039918981481481486</v>
      </c>
      <c r="N66" s="1">
        <v>0.12680555555555556</v>
      </c>
      <c r="O66" s="5">
        <f>P66-N66</f>
        <v>0.039282407407407405</v>
      </c>
      <c r="P66" s="1">
        <v>0.16608796296296297</v>
      </c>
      <c r="R66">
        <v>62</v>
      </c>
    </row>
    <row r="67" spans="1:16" ht="12.75">
      <c r="A67" s="4">
        <v>63</v>
      </c>
      <c r="B67" s="4" t="s">
        <v>86</v>
      </c>
      <c r="C67" s="4" t="s">
        <v>19</v>
      </c>
      <c r="D67" s="4">
        <v>28</v>
      </c>
      <c r="E67" s="4">
        <v>1940</v>
      </c>
      <c r="F67" s="5">
        <v>0.05541666666666667</v>
      </c>
      <c r="G67" s="6">
        <f>4*5100</f>
        <v>20400</v>
      </c>
      <c r="H67" s="7">
        <v>0.013148148148148147</v>
      </c>
      <c r="I67" s="5">
        <f t="shared" si="10"/>
        <v>0.013275462962962963</v>
      </c>
      <c r="J67" s="5">
        <v>0.02642361111111111</v>
      </c>
      <c r="K67" s="5">
        <f t="shared" si="11"/>
        <v>0.014675925925925929</v>
      </c>
      <c r="L67" s="5">
        <v>0.04109953703703704</v>
      </c>
      <c r="M67" s="5">
        <f t="shared" si="12"/>
        <v>0.014317129629629631</v>
      </c>
      <c r="N67" s="1">
        <v>0.05541666666666667</v>
      </c>
      <c r="P67">
        <v>63</v>
      </c>
    </row>
    <row r="68" spans="1:16" ht="12.75">
      <c r="A68" s="4">
        <v>64</v>
      </c>
      <c r="B68" s="4" t="s">
        <v>87</v>
      </c>
      <c r="C68" s="4" t="s">
        <v>88</v>
      </c>
      <c r="D68" s="4">
        <v>70</v>
      </c>
      <c r="E68" s="4">
        <v>1965</v>
      </c>
      <c r="F68" s="5">
        <v>0.060798611111111116</v>
      </c>
      <c r="G68" s="6">
        <f aca="true" t="shared" si="19" ref="G68:G75">4*5100</f>
        <v>20400</v>
      </c>
      <c r="H68" s="7">
        <v>0.014212962962962962</v>
      </c>
      <c r="I68" s="5">
        <f t="shared" si="10"/>
        <v>0.015034722222222224</v>
      </c>
      <c r="J68" s="5">
        <v>0.029247685185185186</v>
      </c>
      <c r="K68" s="5">
        <f t="shared" si="11"/>
        <v>0.01570601851851851</v>
      </c>
      <c r="L68" s="5">
        <v>0.0449537037037037</v>
      </c>
      <c r="M68" s="5">
        <f t="shared" si="12"/>
        <v>0.01584490740740742</v>
      </c>
      <c r="N68" s="1">
        <v>0.060798611111111116</v>
      </c>
      <c r="P68">
        <v>64</v>
      </c>
    </row>
    <row r="69" spans="1:16" ht="12.75">
      <c r="A69" s="4">
        <v>65</v>
      </c>
      <c r="B69" s="4" t="s">
        <v>89</v>
      </c>
      <c r="C69" s="4"/>
      <c r="D69" s="4">
        <v>93</v>
      </c>
      <c r="E69" s="4">
        <v>1952</v>
      </c>
      <c r="F69" s="5">
        <v>0.06118055555555555</v>
      </c>
      <c r="G69" s="6">
        <f t="shared" si="19"/>
        <v>20400</v>
      </c>
      <c r="H69" s="7">
        <v>0.01298611111111111</v>
      </c>
      <c r="I69" s="5">
        <f t="shared" si="10"/>
        <v>0.013564814814814816</v>
      </c>
      <c r="J69" s="5">
        <v>0.026550925925925926</v>
      </c>
      <c r="K69" s="5">
        <f t="shared" si="11"/>
        <v>0.013599537037037038</v>
      </c>
      <c r="L69" s="5">
        <v>0.040150462962962964</v>
      </c>
      <c r="M69" s="5">
        <f t="shared" si="12"/>
        <v>0.021030092592592586</v>
      </c>
      <c r="N69" s="1">
        <v>0.06118055555555555</v>
      </c>
      <c r="P69">
        <v>65</v>
      </c>
    </row>
    <row r="70" spans="1:16" ht="12.75">
      <c r="A70" s="4">
        <v>66</v>
      </c>
      <c r="B70" s="4" t="s">
        <v>90</v>
      </c>
      <c r="C70" s="4" t="s">
        <v>13</v>
      </c>
      <c r="D70" s="4">
        <v>57</v>
      </c>
      <c r="E70" s="4"/>
      <c r="F70" s="5">
        <v>0.0641087962962963</v>
      </c>
      <c r="G70" s="6">
        <f t="shared" si="19"/>
        <v>20400</v>
      </c>
      <c r="H70" s="7">
        <v>0.015416666666666667</v>
      </c>
      <c r="I70" s="5">
        <f aca="true" t="shared" si="20" ref="I70:I103">J70-H70</f>
        <v>0.015462962962962965</v>
      </c>
      <c r="J70" s="5">
        <v>0.030879629629629632</v>
      </c>
      <c r="K70" s="5">
        <f aca="true" t="shared" si="21" ref="K70:K94">L70-J70</f>
        <v>0.016435185185185178</v>
      </c>
      <c r="L70" s="5">
        <v>0.04731481481481481</v>
      </c>
      <c r="M70" s="5">
        <f aca="true" t="shared" si="22" ref="M70:M75">N70-L70</f>
        <v>0.016793981481481493</v>
      </c>
      <c r="N70" s="1">
        <v>0.0641087962962963</v>
      </c>
      <c r="P70">
        <v>66</v>
      </c>
    </row>
    <row r="71" spans="1:16" ht="12.75">
      <c r="A71" s="4">
        <v>67</v>
      </c>
      <c r="B71" s="4" t="s">
        <v>91</v>
      </c>
      <c r="C71" s="4" t="s">
        <v>92</v>
      </c>
      <c r="D71" s="4">
        <v>6000</v>
      </c>
      <c r="E71" s="4">
        <v>1989</v>
      </c>
      <c r="F71" s="5">
        <v>0.06458333333333334</v>
      </c>
      <c r="G71" s="6">
        <f t="shared" si="19"/>
        <v>20400</v>
      </c>
      <c r="H71" s="7">
        <v>0.015462962962962963</v>
      </c>
      <c r="I71" s="5">
        <f t="shared" si="20"/>
        <v>0.015266203703703705</v>
      </c>
      <c r="J71" s="5">
        <v>0.03072916666666667</v>
      </c>
      <c r="K71" s="5">
        <f t="shared" si="21"/>
        <v>0.01693287037037037</v>
      </c>
      <c r="L71" s="5">
        <v>0.04766203703703704</v>
      </c>
      <c r="M71" s="5">
        <f t="shared" si="22"/>
        <v>0.016921296296296302</v>
      </c>
      <c r="N71" s="1">
        <v>0.06458333333333334</v>
      </c>
      <c r="P71">
        <v>67</v>
      </c>
    </row>
    <row r="72" spans="1:16" ht="12.75">
      <c r="A72" s="4">
        <v>68</v>
      </c>
      <c r="B72" s="4" t="s">
        <v>93</v>
      </c>
      <c r="C72" s="4" t="s">
        <v>92</v>
      </c>
      <c r="D72" s="4">
        <v>119</v>
      </c>
      <c r="E72" s="4">
        <v>1972</v>
      </c>
      <c r="F72" s="5">
        <v>0.06620370370370371</v>
      </c>
      <c r="G72" s="6">
        <f t="shared" si="19"/>
        <v>20400</v>
      </c>
      <c r="H72" s="7">
        <v>0.01579861111111111</v>
      </c>
      <c r="I72" s="5">
        <f t="shared" si="20"/>
        <v>0.016087962962962964</v>
      </c>
      <c r="J72" s="5">
        <v>0.031886574074074074</v>
      </c>
      <c r="K72" s="5">
        <f t="shared" si="21"/>
        <v>0.016631944444444442</v>
      </c>
      <c r="L72" s="5">
        <v>0.048518518518518516</v>
      </c>
      <c r="M72" s="5">
        <f t="shared" si="22"/>
        <v>0.017685185185185193</v>
      </c>
      <c r="N72" s="1">
        <v>0.06620370370370371</v>
      </c>
      <c r="P72">
        <v>68</v>
      </c>
    </row>
    <row r="73" spans="1:16" ht="12.75">
      <c r="A73" s="4">
        <v>69</v>
      </c>
      <c r="B73" s="4" t="s">
        <v>94</v>
      </c>
      <c r="C73" s="4" t="s">
        <v>51</v>
      </c>
      <c r="D73" s="4">
        <v>163</v>
      </c>
      <c r="E73" s="4">
        <v>1996</v>
      </c>
      <c r="F73" s="5">
        <v>0.0703125</v>
      </c>
      <c r="G73" s="6">
        <f t="shared" si="19"/>
        <v>20400</v>
      </c>
      <c r="H73" s="7">
        <v>0.01741898148148148</v>
      </c>
      <c r="I73" s="5">
        <f t="shared" si="20"/>
        <v>0.018518518518518517</v>
      </c>
      <c r="J73" s="5">
        <v>0.0359375</v>
      </c>
      <c r="K73" s="5">
        <f t="shared" si="21"/>
        <v>0.016701388888888898</v>
      </c>
      <c r="L73" s="5">
        <v>0.052638888888888895</v>
      </c>
      <c r="M73" s="5">
        <f t="shared" si="22"/>
        <v>0.017673611111111105</v>
      </c>
      <c r="N73" s="1">
        <v>0.0703125</v>
      </c>
      <c r="P73">
        <v>69</v>
      </c>
    </row>
    <row r="74" spans="1:16" ht="12.75">
      <c r="A74" s="4">
        <v>70</v>
      </c>
      <c r="B74" s="4" t="s">
        <v>95</v>
      </c>
      <c r="C74" s="4"/>
      <c r="D74" s="4">
        <v>1</v>
      </c>
      <c r="E74" s="4"/>
      <c r="F74" s="5">
        <v>0.09104166666666667</v>
      </c>
      <c r="G74" s="6">
        <f t="shared" si="19"/>
        <v>20400</v>
      </c>
      <c r="H74" s="7">
        <v>0.019872685185185184</v>
      </c>
      <c r="I74" s="5">
        <f t="shared" si="20"/>
        <v>0.020497685185185185</v>
      </c>
      <c r="J74" s="5">
        <v>0.04037037037037037</v>
      </c>
      <c r="K74" s="5">
        <f t="shared" si="21"/>
        <v>0.022627314814814815</v>
      </c>
      <c r="L74" s="5">
        <v>0.06299768518518518</v>
      </c>
      <c r="M74" s="5">
        <f t="shared" si="22"/>
        <v>0.02804398148148149</v>
      </c>
      <c r="N74" s="1">
        <v>0.09104166666666667</v>
      </c>
      <c r="P74">
        <v>70</v>
      </c>
    </row>
    <row r="75" spans="1:16" ht="12.75">
      <c r="A75" s="4">
        <v>71</v>
      </c>
      <c r="B75" s="4" t="s">
        <v>96</v>
      </c>
      <c r="C75" s="4"/>
      <c r="D75" s="4">
        <v>6</v>
      </c>
      <c r="E75" s="4">
        <v>1949</v>
      </c>
      <c r="F75" s="5">
        <v>0.24118055555555554</v>
      </c>
      <c r="G75" s="6">
        <f t="shared" si="19"/>
        <v>20400</v>
      </c>
      <c r="H75" s="7">
        <v>0.024479166666666666</v>
      </c>
      <c r="I75" s="5">
        <f t="shared" si="20"/>
        <v>0.026122685185185183</v>
      </c>
      <c r="J75" s="5">
        <v>0.05060185185185185</v>
      </c>
      <c r="K75" s="5">
        <f t="shared" si="21"/>
        <v>0.15460648148148148</v>
      </c>
      <c r="L75" s="5">
        <v>0.20520833333333333</v>
      </c>
      <c r="M75" s="5">
        <f t="shared" si="22"/>
        <v>0.03597222222222221</v>
      </c>
      <c r="N75" s="1">
        <v>0.24118055555555554</v>
      </c>
      <c r="P75">
        <v>71</v>
      </c>
    </row>
    <row r="76" spans="1:14" ht="12.75">
      <c r="A76" s="4">
        <v>72</v>
      </c>
      <c r="B76" s="4" t="s">
        <v>97</v>
      </c>
      <c r="C76" s="4" t="s">
        <v>46</v>
      </c>
      <c r="D76" s="4">
        <v>333</v>
      </c>
      <c r="E76" s="4"/>
      <c r="F76" s="5">
        <v>0.03902777777777778</v>
      </c>
      <c r="G76" s="6">
        <f>3*5100</f>
        <v>15300</v>
      </c>
      <c r="H76" s="7">
        <v>0.013194444444444444</v>
      </c>
      <c r="I76" s="5">
        <f t="shared" si="20"/>
        <v>0.01287037037037037</v>
      </c>
      <c r="J76" s="1">
        <v>0.026064814814814815</v>
      </c>
      <c r="K76" s="5">
        <f t="shared" si="21"/>
        <v>0.012962962962962964</v>
      </c>
      <c r="L76" s="1">
        <v>0.03902777777777778</v>
      </c>
      <c r="N76">
        <v>72</v>
      </c>
    </row>
    <row r="77" spans="1:14" ht="12.75">
      <c r="A77" s="4">
        <v>73</v>
      </c>
      <c r="B77" s="4" t="s">
        <v>98</v>
      </c>
      <c r="C77" s="4" t="s">
        <v>82</v>
      </c>
      <c r="D77" s="4">
        <v>81</v>
      </c>
      <c r="E77" s="4">
        <v>2000</v>
      </c>
      <c r="F77" s="5">
        <v>0.04125</v>
      </c>
      <c r="G77" s="6">
        <f aca="true" t="shared" si="23" ref="G77:G94">3*5100</f>
        <v>15300</v>
      </c>
      <c r="H77" s="7">
        <v>0.014050925925925927</v>
      </c>
      <c r="I77" s="5">
        <f t="shared" si="20"/>
        <v>0.013576388888888886</v>
      </c>
      <c r="J77" s="1">
        <v>0.027627314814814813</v>
      </c>
      <c r="K77" s="5">
        <f t="shared" si="21"/>
        <v>0.013622685185185189</v>
      </c>
      <c r="L77" s="1">
        <v>0.04125</v>
      </c>
      <c r="N77">
        <v>73</v>
      </c>
    </row>
    <row r="78" spans="1:14" ht="12.75">
      <c r="A78" s="4">
        <v>74</v>
      </c>
      <c r="B78" s="4" t="s">
        <v>99</v>
      </c>
      <c r="C78" s="4" t="s">
        <v>72</v>
      </c>
      <c r="D78" s="4">
        <v>171</v>
      </c>
      <c r="E78" s="4">
        <v>1999</v>
      </c>
      <c r="F78" s="5">
        <v>0.045578703703703705</v>
      </c>
      <c r="G78" s="6">
        <f t="shared" si="23"/>
        <v>15300</v>
      </c>
      <c r="H78" s="7">
        <v>0.015127314814814816</v>
      </c>
      <c r="I78" s="5">
        <f t="shared" si="20"/>
        <v>0.016967592592592597</v>
      </c>
      <c r="J78" s="1">
        <v>0.03209490740740741</v>
      </c>
      <c r="K78" s="5">
        <f t="shared" si="21"/>
        <v>0.013483796296296292</v>
      </c>
      <c r="L78" s="1">
        <v>0.045578703703703705</v>
      </c>
      <c r="N78">
        <v>74</v>
      </c>
    </row>
    <row r="79" spans="1:14" ht="12.75">
      <c r="A79" s="4">
        <v>75</v>
      </c>
      <c r="B79" s="4" t="s">
        <v>100</v>
      </c>
      <c r="C79" s="4" t="s">
        <v>72</v>
      </c>
      <c r="D79" s="4">
        <v>167</v>
      </c>
      <c r="E79" s="4">
        <v>1989</v>
      </c>
      <c r="F79" s="5">
        <v>0.048321759259259266</v>
      </c>
      <c r="G79" s="6">
        <f t="shared" si="23"/>
        <v>15300</v>
      </c>
      <c r="H79" s="7">
        <v>0.015856481481481482</v>
      </c>
      <c r="I79" s="5">
        <f t="shared" si="20"/>
        <v>0.015925925925925923</v>
      </c>
      <c r="J79" s="1">
        <v>0.031782407407407405</v>
      </c>
      <c r="K79" s="5">
        <f t="shared" si="21"/>
        <v>0.01653935185185186</v>
      </c>
      <c r="L79" s="1">
        <v>0.048321759259259266</v>
      </c>
      <c r="N79">
        <v>75</v>
      </c>
    </row>
    <row r="80" spans="1:14" ht="12.75">
      <c r="A80" s="4">
        <v>76</v>
      </c>
      <c r="B80" s="4" t="s">
        <v>101</v>
      </c>
      <c r="C80" s="4" t="s">
        <v>72</v>
      </c>
      <c r="D80" s="4">
        <v>164</v>
      </c>
      <c r="E80" s="4">
        <v>2000</v>
      </c>
      <c r="F80" s="5">
        <v>0.048321759259259266</v>
      </c>
      <c r="G80" s="6">
        <f t="shared" si="23"/>
        <v>15300</v>
      </c>
      <c r="H80" s="7">
        <v>0.019664351851851853</v>
      </c>
      <c r="I80" s="5">
        <f t="shared" si="20"/>
        <v>0.012129629629629626</v>
      </c>
      <c r="J80" s="1">
        <v>0.03179398148148148</v>
      </c>
      <c r="K80" s="5">
        <f t="shared" si="21"/>
        <v>0.016527777777777787</v>
      </c>
      <c r="L80" s="1">
        <v>0.048321759259259266</v>
      </c>
      <c r="N80">
        <v>75</v>
      </c>
    </row>
    <row r="81" spans="1:14" ht="12.75">
      <c r="A81" s="4">
        <v>77</v>
      </c>
      <c r="B81" s="4" t="s">
        <v>102</v>
      </c>
      <c r="C81" s="4"/>
      <c r="D81" s="4">
        <v>67</v>
      </c>
      <c r="E81" s="4">
        <v>1954</v>
      </c>
      <c r="F81" s="5">
        <v>0.04898148148148148</v>
      </c>
      <c r="G81" s="6">
        <f t="shared" si="23"/>
        <v>15300</v>
      </c>
      <c r="H81" s="7">
        <v>0.015405092592592593</v>
      </c>
      <c r="I81" s="5">
        <f t="shared" si="20"/>
        <v>0.015844907407407405</v>
      </c>
      <c r="J81" s="1">
        <v>0.03125</v>
      </c>
      <c r="K81" s="5">
        <f t="shared" si="21"/>
        <v>0.01773148148148148</v>
      </c>
      <c r="L81" s="1">
        <v>0.04898148148148148</v>
      </c>
      <c r="N81">
        <v>77</v>
      </c>
    </row>
    <row r="82" spans="1:14" ht="12.75">
      <c r="A82" s="4">
        <v>78</v>
      </c>
      <c r="B82" s="4" t="s">
        <v>103</v>
      </c>
      <c r="C82" s="4" t="s">
        <v>72</v>
      </c>
      <c r="D82" s="4">
        <v>116</v>
      </c>
      <c r="E82" s="4">
        <v>2000</v>
      </c>
      <c r="F82" s="5">
        <v>0.05037037037037037</v>
      </c>
      <c r="G82" s="6">
        <f t="shared" si="23"/>
        <v>15300</v>
      </c>
      <c r="H82" s="7">
        <v>0.01513888888888889</v>
      </c>
      <c r="I82" s="5">
        <f t="shared" si="20"/>
        <v>0.016956018518518523</v>
      </c>
      <c r="J82" s="1">
        <v>0.03209490740740741</v>
      </c>
      <c r="K82" s="5">
        <f t="shared" si="21"/>
        <v>0.01827546296296296</v>
      </c>
      <c r="L82" s="1">
        <v>0.05037037037037037</v>
      </c>
      <c r="N82">
        <v>78</v>
      </c>
    </row>
    <row r="83" spans="1:14" ht="12.75">
      <c r="A83" s="4">
        <v>79</v>
      </c>
      <c r="B83" s="4" t="s">
        <v>104</v>
      </c>
      <c r="C83" s="4" t="s">
        <v>105</v>
      </c>
      <c r="D83" s="4">
        <v>111</v>
      </c>
      <c r="E83" s="4">
        <v>1969</v>
      </c>
      <c r="F83" s="5">
        <v>0.05125</v>
      </c>
      <c r="G83" s="6">
        <f t="shared" si="23"/>
        <v>15300</v>
      </c>
      <c r="H83" s="7">
        <v>0.016666666666666666</v>
      </c>
      <c r="I83" s="5">
        <f t="shared" si="20"/>
        <v>0.01719907407407407</v>
      </c>
      <c r="J83" s="1">
        <v>0.03386574074074074</v>
      </c>
      <c r="K83" s="5">
        <f t="shared" si="21"/>
        <v>0.01738425925925926</v>
      </c>
      <c r="L83" s="1">
        <v>0.05125</v>
      </c>
      <c r="N83">
        <v>79</v>
      </c>
    </row>
    <row r="84" spans="1:14" ht="12.75">
      <c r="A84" s="4">
        <v>80</v>
      </c>
      <c r="B84" s="4" t="s">
        <v>106</v>
      </c>
      <c r="C84" s="4" t="s">
        <v>72</v>
      </c>
      <c r="D84" s="4">
        <v>131</v>
      </c>
      <c r="E84" s="4">
        <v>2001</v>
      </c>
      <c r="F84" s="5">
        <v>0.052569444444444446</v>
      </c>
      <c r="G84" s="6">
        <f t="shared" si="23"/>
        <v>15300</v>
      </c>
      <c r="H84" s="7">
        <v>0.01613425925925926</v>
      </c>
      <c r="I84" s="5">
        <f t="shared" si="20"/>
        <v>0.01878472222222222</v>
      </c>
      <c r="J84" s="1">
        <v>0.03491898148148148</v>
      </c>
      <c r="K84" s="5">
        <f t="shared" si="21"/>
        <v>0.017650462962962965</v>
      </c>
      <c r="L84" s="1">
        <v>0.052569444444444446</v>
      </c>
      <c r="N84">
        <v>80</v>
      </c>
    </row>
    <row r="85" spans="1:14" ht="12.75">
      <c r="A85" s="4">
        <v>81</v>
      </c>
      <c r="B85" s="4" t="s">
        <v>107</v>
      </c>
      <c r="C85" s="4" t="s">
        <v>72</v>
      </c>
      <c r="D85" s="4">
        <v>169</v>
      </c>
      <c r="E85" s="4">
        <v>2001</v>
      </c>
      <c r="F85" s="5">
        <v>0.052835648148148145</v>
      </c>
      <c r="G85" s="6">
        <f t="shared" si="23"/>
        <v>15300</v>
      </c>
      <c r="H85" s="7">
        <v>0.012407407407407409</v>
      </c>
      <c r="I85" s="5">
        <f t="shared" si="20"/>
        <v>0.018807870370370374</v>
      </c>
      <c r="J85" s="1">
        <v>0.031215277777777783</v>
      </c>
      <c r="K85" s="5">
        <f t="shared" si="21"/>
        <v>0.021620370370370363</v>
      </c>
      <c r="L85" s="1">
        <v>0.052835648148148145</v>
      </c>
      <c r="N85">
        <v>81</v>
      </c>
    </row>
    <row r="86" spans="1:14" ht="12.75">
      <c r="A86" s="4">
        <v>82</v>
      </c>
      <c r="B86" s="4" t="s">
        <v>108</v>
      </c>
      <c r="C86" s="4"/>
      <c r="D86" s="4">
        <v>12</v>
      </c>
      <c r="E86" s="4"/>
      <c r="F86" s="5">
        <v>0.05341435185185186</v>
      </c>
      <c r="G86" s="6">
        <f t="shared" si="23"/>
        <v>15300</v>
      </c>
      <c r="H86" s="7">
        <v>0.015405092592592593</v>
      </c>
      <c r="I86" s="5">
        <f t="shared" si="20"/>
        <v>0.01907407407407407</v>
      </c>
      <c r="J86" s="1">
        <v>0.034479166666666665</v>
      </c>
      <c r="K86" s="5">
        <f t="shared" si="21"/>
        <v>0.018935185185185194</v>
      </c>
      <c r="L86" s="1">
        <v>0.05341435185185186</v>
      </c>
      <c r="N86">
        <v>82</v>
      </c>
    </row>
    <row r="87" spans="1:14" ht="12.75">
      <c r="A87" s="4">
        <v>83</v>
      </c>
      <c r="B87" s="4" t="s">
        <v>109</v>
      </c>
      <c r="C87" s="4"/>
      <c r="D87" s="4">
        <v>500</v>
      </c>
      <c r="E87" s="4"/>
      <c r="F87" s="5">
        <v>0.054675925925925926</v>
      </c>
      <c r="G87" s="6">
        <f t="shared" si="23"/>
        <v>15300</v>
      </c>
      <c r="H87" s="7">
        <v>0.0169212962962963</v>
      </c>
      <c r="I87" s="5">
        <f t="shared" si="20"/>
        <v>0.018194444444444447</v>
      </c>
      <c r="J87" s="1">
        <v>0.035115740740740746</v>
      </c>
      <c r="K87" s="5">
        <f t="shared" si="21"/>
        <v>0.01956018518518518</v>
      </c>
      <c r="L87" s="1">
        <v>0.054675925925925926</v>
      </c>
      <c r="N87">
        <v>83</v>
      </c>
    </row>
    <row r="88" spans="1:14" ht="12.75">
      <c r="A88" s="4">
        <v>84</v>
      </c>
      <c r="B88" s="4" t="s">
        <v>110</v>
      </c>
      <c r="C88" s="4" t="s">
        <v>51</v>
      </c>
      <c r="D88" s="4">
        <v>151</v>
      </c>
      <c r="E88" s="4">
        <v>2002</v>
      </c>
      <c r="F88" s="5">
        <v>0.05760416666666667</v>
      </c>
      <c r="G88" s="6">
        <f t="shared" si="23"/>
        <v>15300</v>
      </c>
      <c r="H88" s="7">
        <v>0.020185185185185184</v>
      </c>
      <c r="I88" s="5">
        <f t="shared" si="20"/>
        <v>0.02221064814814815</v>
      </c>
      <c r="J88" s="1">
        <v>0.042395833333333334</v>
      </c>
      <c r="K88" s="5">
        <f t="shared" si="21"/>
        <v>0.015208333333333338</v>
      </c>
      <c r="L88" s="1">
        <v>0.05760416666666667</v>
      </c>
      <c r="N88">
        <v>84</v>
      </c>
    </row>
    <row r="89" spans="1:14" ht="12.75">
      <c r="A89" s="4">
        <v>85</v>
      </c>
      <c r="B89" s="4" t="s">
        <v>111</v>
      </c>
      <c r="C89" s="4" t="s">
        <v>59</v>
      </c>
      <c r="D89" s="4">
        <v>63</v>
      </c>
      <c r="E89" s="4">
        <v>1980</v>
      </c>
      <c r="F89" s="5">
        <v>0.06238425925925926</v>
      </c>
      <c r="G89" s="6">
        <f t="shared" si="23"/>
        <v>15300</v>
      </c>
      <c r="H89" s="7">
        <v>0.019421296296296294</v>
      </c>
      <c r="I89" s="5">
        <f t="shared" si="20"/>
        <v>0.020289351851851854</v>
      </c>
      <c r="J89" s="1">
        <v>0.03971064814814815</v>
      </c>
      <c r="K89" s="5">
        <f t="shared" si="21"/>
        <v>0.02267361111111111</v>
      </c>
      <c r="L89" s="1">
        <v>0.06238425925925926</v>
      </c>
      <c r="N89">
        <v>85</v>
      </c>
    </row>
    <row r="90" spans="1:14" ht="12.75">
      <c r="A90" s="4">
        <v>86</v>
      </c>
      <c r="B90" s="4" t="s">
        <v>112</v>
      </c>
      <c r="C90" s="4" t="s">
        <v>19</v>
      </c>
      <c r="D90" s="4">
        <v>78</v>
      </c>
      <c r="E90" s="4">
        <v>1954</v>
      </c>
      <c r="F90" s="5">
        <v>0.06612268518518519</v>
      </c>
      <c r="G90" s="6">
        <f t="shared" si="23"/>
        <v>15300</v>
      </c>
      <c r="H90" s="7">
        <v>0.020416666666666666</v>
      </c>
      <c r="I90" s="5">
        <f t="shared" si="20"/>
        <v>0.021759259259259256</v>
      </c>
      <c r="J90" s="1">
        <v>0.04217592592592592</v>
      </c>
      <c r="K90" s="5">
        <f t="shared" si="21"/>
        <v>0.023946759259259265</v>
      </c>
      <c r="L90" s="1">
        <v>0.06612268518518519</v>
      </c>
      <c r="N90">
        <v>86</v>
      </c>
    </row>
    <row r="91" spans="1:14" ht="12.75">
      <c r="A91" s="4">
        <v>87</v>
      </c>
      <c r="B91" s="4" t="s">
        <v>113</v>
      </c>
      <c r="C91" s="4" t="s">
        <v>13</v>
      </c>
      <c r="D91" s="4">
        <v>51</v>
      </c>
      <c r="E91" s="4">
        <v>1975</v>
      </c>
      <c r="F91" s="5">
        <v>0.07224537037037036</v>
      </c>
      <c r="G91" s="6">
        <f t="shared" si="23"/>
        <v>15300</v>
      </c>
      <c r="H91" s="7">
        <v>0.022962962962962966</v>
      </c>
      <c r="I91" s="5">
        <f t="shared" si="20"/>
        <v>0.024293981481481482</v>
      </c>
      <c r="J91" s="1">
        <v>0.04725694444444445</v>
      </c>
      <c r="K91" s="5">
        <f t="shared" si="21"/>
        <v>0.024988425925925914</v>
      </c>
      <c r="L91" s="1">
        <v>0.07224537037037036</v>
      </c>
      <c r="N91">
        <v>87</v>
      </c>
    </row>
    <row r="92" spans="1:14" ht="12.75">
      <c r="A92" s="4">
        <v>88</v>
      </c>
      <c r="B92" s="4" t="s">
        <v>114</v>
      </c>
      <c r="C92" s="4" t="s">
        <v>17</v>
      </c>
      <c r="D92" s="4">
        <v>1000</v>
      </c>
      <c r="E92" s="4">
        <v>1999</v>
      </c>
      <c r="F92" s="5">
        <v>0.07251157407407406</v>
      </c>
      <c r="G92" s="6">
        <f t="shared" si="23"/>
        <v>15300</v>
      </c>
      <c r="H92" s="7">
        <v>0.02314814814814815</v>
      </c>
      <c r="I92" s="5">
        <f t="shared" si="20"/>
        <v>0.023645833333333328</v>
      </c>
      <c r="J92" s="1">
        <v>0.04679398148148148</v>
      </c>
      <c r="K92" s="5">
        <f t="shared" si="21"/>
        <v>0.025717592592592584</v>
      </c>
      <c r="L92" s="1">
        <v>0.07251157407407406</v>
      </c>
      <c r="N92">
        <v>88</v>
      </c>
    </row>
    <row r="93" spans="1:14" ht="12.75">
      <c r="A93" s="4">
        <v>89</v>
      </c>
      <c r="B93" s="4" t="s">
        <v>115</v>
      </c>
      <c r="C93" s="4" t="s">
        <v>28</v>
      </c>
      <c r="D93" s="4">
        <v>24</v>
      </c>
      <c r="E93" s="4">
        <v>2000</v>
      </c>
      <c r="F93" s="5">
        <v>0.09378472222222223</v>
      </c>
      <c r="G93" s="6">
        <f t="shared" si="23"/>
        <v>15300</v>
      </c>
      <c r="H93" s="7">
        <v>0.03275462962962963</v>
      </c>
      <c r="I93" s="5">
        <f t="shared" si="20"/>
        <v>0.030254629629629638</v>
      </c>
      <c r="J93" s="1">
        <v>0.06300925925925926</v>
      </c>
      <c r="K93" s="5">
        <f t="shared" si="21"/>
        <v>0.030775462962962963</v>
      </c>
      <c r="L93" s="1">
        <v>0.09378472222222223</v>
      </c>
      <c r="N93">
        <v>89</v>
      </c>
    </row>
    <row r="94" spans="1:14" ht="12.75">
      <c r="A94" s="4">
        <v>90</v>
      </c>
      <c r="B94" s="4" t="s">
        <v>116</v>
      </c>
      <c r="C94" s="4" t="s">
        <v>53</v>
      </c>
      <c r="D94" s="4">
        <v>30</v>
      </c>
      <c r="E94" s="4">
        <v>2002</v>
      </c>
      <c r="F94" s="5">
        <v>0.09679398148148148</v>
      </c>
      <c r="G94" s="6">
        <f t="shared" si="23"/>
        <v>15300</v>
      </c>
      <c r="H94" s="7">
        <v>0.03270833333333333</v>
      </c>
      <c r="I94" s="5">
        <f t="shared" si="20"/>
        <v>0.039247685185185184</v>
      </c>
      <c r="J94" s="1">
        <v>0.07195601851851852</v>
      </c>
      <c r="K94" s="5">
        <f t="shared" si="21"/>
        <v>0.024837962962962964</v>
      </c>
      <c r="L94" s="1">
        <v>0.09679398148148148</v>
      </c>
      <c r="N94">
        <v>90</v>
      </c>
    </row>
    <row r="95" spans="1:12" ht="12.75">
      <c r="A95" s="4">
        <v>91</v>
      </c>
      <c r="B95" s="4" t="s">
        <v>117</v>
      </c>
      <c r="C95" s="4"/>
      <c r="D95" s="4">
        <v>123</v>
      </c>
      <c r="E95" s="4">
        <v>1994</v>
      </c>
      <c r="F95" s="5">
        <v>0.03391203703703704</v>
      </c>
      <c r="G95" s="6">
        <f>2*5100</f>
        <v>10200</v>
      </c>
      <c r="H95" s="7">
        <v>0.01599537037037037</v>
      </c>
      <c r="I95" s="5">
        <f t="shared" si="20"/>
        <v>0.017916666666666668</v>
      </c>
      <c r="J95" s="1">
        <v>0.03391203703703704</v>
      </c>
      <c r="L95">
        <v>91</v>
      </c>
    </row>
    <row r="96" spans="1:12" ht="12.75">
      <c r="A96" s="4">
        <v>92</v>
      </c>
      <c r="B96" s="4" t="s">
        <v>118</v>
      </c>
      <c r="C96" s="4"/>
      <c r="D96" s="4">
        <v>2</v>
      </c>
      <c r="E96" s="4"/>
      <c r="F96" s="5">
        <v>0.03399305555555556</v>
      </c>
      <c r="G96" s="6">
        <f aca="true" t="shared" si="24" ref="G96:G103">2*5100</f>
        <v>10200</v>
      </c>
      <c r="H96" s="7">
        <v>0.016041666666666666</v>
      </c>
      <c r="I96" s="5">
        <f t="shared" si="20"/>
        <v>0.017951388888888895</v>
      </c>
      <c r="J96" s="1">
        <v>0.03399305555555556</v>
      </c>
      <c r="L96">
        <v>92</v>
      </c>
    </row>
    <row r="97" spans="1:12" ht="12.75">
      <c r="A97" s="4">
        <v>93</v>
      </c>
      <c r="B97" s="4" t="s">
        <v>119</v>
      </c>
      <c r="C97" s="4" t="s">
        <v>53</v>
      </c>
      <c r="D97" s="4">
        <v>242</v>
      </c>
      <c r="E97" s="4">
        <v>1999</v>
      </c>
      <c r="F97" s="5">
        <v>0.03515046296296296</v>
      </c>
      <c r="G97" s="6">
        <f t="shared" si="24"/>
        <v>10200</v>
      </c>
      <c r="H97" s="7">
        <v>0.016342592592592593</v>
      </c>
      <c r="I97" s="5">
        <f t="shared" si="20"/>
        <v>0.018807870370370367</v>
      </c>
      <c r="J97" s="1">
        <v>0.03515046296296296</v>
      </c>
      <c r="L97">
        <v>93</v>
      </c>
    </row>
    <row r="98" spans="1:12" ht="12.75">
      <c r="A98" s="4">
        <v>94</v>
      </c>
      <c r="B98" s="4" t="s">
        <v>120</v>
      </c>
      <c r="C98" s="4" t="s">
        <v>6</v>
      </c>
      <c r="D98" s="4">
        <v>92</v>
      </c>
      <c r="E98" s="4">
        <v>1968</v>
      </c>
      <c r="F98" s="5">
        <v>0.03607638888888889</v>
      </c>
      <c r="G98" s="6">
        <f t="shared" si="24"/>
        <v>10200</v>
      </c>
      <c r="H98" s="7">
        <v>0.0178125</v>
      </c>
      <c r="I98" s="5">
        <f t="shared" si="20"/>
        <v>0.01826388888888889</v>
      </c>
      <c r="J98" s="1">
        <v>0.03607638888888889</v>
      </c>
      <c r="L98">
        <v>94</v>
      </c>
    </row>
    <row r="99" spans="1:12" ht="12.75">
      <c r="A99" s="4">
        <v>95</v>
      </c>
      <c r="B99" s="4" t="s">
        <v>121</v>
      </c>
      <c r="C99" s="4" t="s">
        <v>51</v>
      </c>
      <c r="D99" s="4">
        <v>168</v>
      </c>
      <c r="E99" s="4">
        <v>2000</v>
      </c>
      <c r="F99" s="5">
        <v>0.036238425925925924</v>
      </c>
      <c r="G99" s="6">
        <f t="shared" si="24"/>
        <v>10200</v>
      </c>
      <c r="H99" s="7">
        <v>0.01849537037037037</v>
      </c>
      <c r="I99" s="5">
        <f t="shared" si="20"/>
        <v>0.017743055555555554</v>
      </c>
      <c r="J99" s="1">
        <v>0.036238425925925924</v>
      </c>
      <c r="L99">
        <v>95</v>
      </c>
    </row>
    <row r="100" spans="1:12" ht="12.75">
      <c r="A100" s="4">
        <v>96</v>
      </c>
      <c r="B100" s="4" t="s">
        <v>122</v>
      </c>
      <c r="C100" s="4" t="s">
        <v>23</v>
      </c>
      <c r="D100" s="4">
        <v>91</v>
      </c>
      <c r="E100" s="4">
        <v>1937</v>
      </c>
      <c r="F100" s="5">
        <v>0.046689814814814816</v>
      </c>
      <c r="G100" s="6">
        <f t="shared" si="24"/>
        <v>10200</v>
      </c>
      <c r="H100" s="7">
        <v>0.022847222222222224</v>
      </c>
      <c r="I100" s="5">
        <f t="shared" si="20"/>
        <v>0.023842592592592592</v>
      </c>
      <c r="J100" s="1">
        <v>0.046689814814814816</v>
      </c>
      <c r="L100">
        <v>96</v>
      </c>
    </row>
    <row r="101" spans="1:12" ht="12.75">
      <c r="A101" s="4">
        <v>97</v>
      </c>
      <c r="B101" s="4" t="s">
        <v>123</v>
      </c>
      <c r="C101" s="4"/>
      <c r="D101" s="4">
        <v>46</v>
      </c>
      <c r="E101" s="4">
        <v>1954</v>
      </c>
      <c r="F101" s="5">
        <v>0.051493055555555556</v>
      </c>
      <c r="G101" s="6">
        <f t="shared" si="24"/>
        <v>10200</v>
      </c>
      <c r="H101" s="7">
        <v>0.02417824074074074</v>
      </c>
      <c r="I101" s="5">
        <f t="shared" si="20"/>
        <v>0.027314814814814816</v>
      </c>
      <c r="J101" s="1">
        <v>0.051493055555555556</v>
      </c>
      <c r="L101">
        <v>97</v>
      </c>
    </row>
    <row r="102" spans="1:12" ht="12.75">
      <c r="A102" s="4">
        <v>98</v>
      </c>
      <c r="B102" s="4" t="s">
        <v>27</v>
      </c>
      <c r="C102" s="4" t="s">
        <v>28</v>
      </c>
      <c r="D102" s="4">
        <v>69</v>
      </c>
      <c r="E102" s="4">
        <v>1948</v>
      </c>
      <c r="F102" s="5">
        <v>0.06087962962962964</v>
      </c>
      <c r="G102" s="6">
        <f t="shared" si="24"/>
        <v>10200</v>
      </c>
      <c r="H102" s="7">
        <v>0.028275462962962964</v>
      </c>
      <c r="I102" s="5">
        <f t="shared" si="20"/>
        <v>0.03260416666666667</v>
      </c>
      <c r="J102" s="1">
        <v>0.06087962962962964</v>
      </c>
      <c r="L102">
        <v>98</v>
      </c>
    </row>
    <row r="103" spans="1:12" ht="12.75">
      <c r="A103" s="4">
        <v>99</v>
      </c>
      <c r="B103" s="4" t="s">
        <v>124</v>
      </c>
      <c r="C103" s="4"/>
      <c r="D103" s="4">
        <v>73</v>
      </c>
      <c r="E103" s="4">
        <v>1973</v>
      </c>
      <c r="F103" s="5">
        <v>0.0763888888888889</v>
      </c>
      <c r="G103" s="6">
        <f t="shared" si="24"/>
        <v>10200</v>
      </c>
      <c r="H103" s="7">
        <v>0.03670138888888889</v>
      </c>
      <c r="I103" s="5">
        <f t="shared" si="20"/>
        <v>0.03968750000000001</v>
      </c>
      <c r="J103" s="1">
        <v>0.0763888888888889</v>
      </c>
      <c r="L103">
        <v>99</v>
      </c>
    </row>
    <row r="104" spans="1:10" ht="12.75">
      <c r="A104" s="4">
        <v>100</v>
      </c>
      <c r="B104" s="4" t="s">
        <v>125</v>
      </c>
      <c r="C104" s="4"/>
      <c r="D104" s="4">
        <v>13</v>
      </c>
      <c r="E104" s="4">
        <v>2005</v>
      </c>
      <c r="F104" s="5">
        <v>0.008206018518518519</v>
      </c>
      <c r="G104" s="6">
        <v>2000</v>
      </c>
      <c r="H104" s="5">
        <v>0.008206018518518519</v>
      </c>
      <c r="J104">
        <v>100</v>
      </c>
    </row>
    <row r="105" spans="1:10" ht="12.75">
      <c r="A105" s="4">
        <v>101</v>
      </c>
      <c r="B105" s="4" t="s">
        <v>126</v>
      </c>
      <c r="C105" s="4" t="s">
        <v>13</v>
      </c>
      <c r="D105" s="4">
        <v>53</v>
      </c>
      <c r="E105" s="4"/>
      <c r="F105" s="5">
        <v>0.01866898148148148</v>
      </c>
      <c r="G105" s="6">
        <f>5100</f>
        <v>5100</v>
      </c>
      <c r="H105" s="5">
        <v>0.01866898148148148</v>
      </c>
      <c r="J105">
        <v>101</v>
      </c>
    </row>
    <row r="106" spans="1:10" ht="12.75">
      <c r="A106" s="4">
        <v>102</v>
      </c>
      <c r="B106" s="4" t="s">
        <v>127</v>
      </c>
      <c r="C106" s="4" t="s">
        <v>59</v>
      </c>
      <c r="D106" s="4">
        <v>58</v>
      </c>
      <c r="E106" s="4">
        <v>1982</v>
      </c>
      <c r="F106" s="5">
        <v>0.020381944444444446</v>
      </c>
      <c r="G106" s="6">
        <f>5100</f>
        <v>5100</v>
      </c>
      <c r="H106" s="5">
        <v>0.020381944444444446</v>
      </c>
      <c r="J106">
        <v>102</v>
      </c>
    </row>
    <row r="107" spans="1:10" ht="12.75">
      <c r="A107" s="4">
        <v>103</v>
      </c>
      <c r="B107" s="4" t="s">
        <v>128</v>
      </c>
      <c r="C107" s="4" t="s">
        <v>51</v>
      </c>
      <c r="D107" s="4">
        <v>1123</v>
      </c>
      <c r="E107" s="4">
        <v>2007</v>
      </c>
      <c r="F107" s="5">
        <v>0.024444444444444446</v>
      </c>
      <c r="G107" s="6">
        <f>5100</f>
        <v>5100</v>
      </c>
      <c r="H107" s="5">
        <v>0.024444444444444446</v>
      </c>
      <c r="J107">
        <v>103</v>
      </c>
    </row>
    <row r="108" spans="1:10" ht="12.75">
      <c r="A108" s="4">
        <v>104</v>
      </c>
      <c r="B108" s="4" t="s">
        <v>129</v>
      </c>
      <c r="C108" s="4"/>
      <c r="D108" s="4">
        <v>64</v>
      </c>
      <c r="E108" s="4">
        <v>1941</v>
      </c>
      <c r="F108" s="5">
        <v>0.026458333333333334</v>
      </c>
      <c r="G108" s="6">
        <f>5100</f>
        <v>5100</v>
      </c>
      <c r="H108" s="5">
        <v>0.026458333333333334</v>
      </c>
      <c r="J108">
        <v>104</v>
      </c>
    </row>
    <row r="109" spans="1:10" ht="12.75">
      <c r="A109" s="4">
        <v>105</v>
      </c>
      <c r="B109" s="4" t="s">
        <v>130</v>
      </c>
      <c r="C109" s="4"/>
      <c r="D109" s="4">
        <v>42</v>
      </c>
      <c r="E109" s="4">
        <v>1956</v>
      </c>
      <c r="F109" s="5">
        <v>0.027303240740740743</v>
      </c>
      <c r="G109" s="6">
        <f>5100</f>
        <v>5100</v>
      </c>
      <c r="H109" s="5">
        <v>0.027303240740740743</v>
      </c>
      <c r="J109">
        <v>105</v>
      </c>
    </row>
    <row r="110" spans="1:10" ht="12.75">
      <c r="A110" s="4">
        <v>106</v>
      </c>
      <c r="B110" s="4" t="s">
        <v>131</v>
      </c>
      <c r="C110" s="4"/>
      <c r="D110" s="4">
        <v>68</v>
      </c>
      <c r="E110" s="4">
        <v>1948</v>
      </c>
      <c r="F110" s="5">
        <v>0.02974537037037037</v>
      </c>
      <c r="G110" s="6">
        <f>5100</f>
        <v>5100</v>
      </c>
      <c r="H110" s="5">
        <v>0.02974537037037037</v>
      </c>
      <c r="J110">
        <v>106</v>
      </c>
    </row>
    <row r="111" spans="1:10" ht="12.75">
      <c r="A111" s="4">
        <v>107</v>
      </c>
      <c r="B111" s="4" t="s">
        <v>132</v>
      </c>
      <c r="C111" s="4"/>
      <c r="D111" s="4">
        <v>31</v>
      </c>
      <c r="E111" s="4">
        <v>1942</v>
      </c>
      <c r="F111" s="5">
        <v>0.03415509259259259</v>
      </c>
      <c r="G111" s="6">
        <f>5100</f>
        <v>5100</v>
      </c>
      <c r="H111" s="5">
        <v>0.03415509259259259</v>
      </c>
      <c r="J111">
        <v>107</v>
      </c>
    </row>
    <row r="112" spans="1:10" ht="12.75">
      <c r="A112" s="4">
        <v>108</v>
      </c>
      <c r="B112" s="4" t="s">
        <v>133</v>
      </c>
      <c r="C112" s="4"/>
      <c r="D112" s="4">
        <v>10</v>
      </c>
      <c r="E112" s="4">
        <v>1959</v>
      </c>
      <c r="F112" s="5">
        <v>0.034525462962962966</v>
      </c>
      <c r="G112" s="6">
        <f>5100</f>
        <v>5100</v>
      </c>
      <c r="H112" s="5">
        <v>0.034525462962962966</v>
      </c>
      <c r="J112">
        <v>108</v>
      </c>
    </row>
    <row r="113" spans="1:10" ht="12.75">
      <c r="A113" s="4">
        <v>109</v>
      </c>
      <c r="B113" s="4" t="s">
        <v>134</v>
      </c>
      <c r="C113" s="4" t="s">
        <v>135</v>
      </c>
      <c r="D113" s="4">
        <v>75</v>
      </c>
      <c r="E113" s="4">
        <v>2006</v>
      </c>
      <c r="F113" s="5">
        <v>0.03575231481481481</v>
      </c>
      <c r="G113" s="6">
        <f>5100</f>
        <v>5100</v>
      </c>
      <c r="H113" s="5">
        <v>0.03575231481481481</v>
      </c>
      <c r="J113">
        <v>109</v>
      </c>
    </row>
    <row r="114" spans="1:10" ht="12.75">
      <c r="A114" s="4">
        <v>110</v>
      </c>
      <c r="B114" s="4" t="s">
        <v>136</v>
      </c>
      <c r="C114" s="4" t="s">
        <v>135</v>
      </c>
      <c r="D114" s="4">
        <v>74</v>
      </c>
      <c r="E114" s="4">
        <v>1955</v>
      </c>
      <c r="F114" s="5">
        <v>0.03576388888888889</v>
      </c>
      <c r="G114" s="6">
        <f>5100</f>
        <v>5100</v>
      </c>
      <c r="H114" s="5">
        <v>0.03576388888888889</v>
      </c>
      <c r="J114">
        <v>110</v>
      </c>
    </row>
    <row r="115" spans="1:10" ht="12.75">
      <c r="A115" s="4">
        <v>111</v>
      </c>
      <c r="B115" s="4" t="s">
        <v>137</v>
      </c>
      <c r="C115" s="4"/>
      <c r="D115" s="4">
        <v>94</v>
      </c>
      <c r="E115" s="4"/>
      <c r="F115" s="5">
        <v>0.040393518518518516</v>
      </c>
      <c r="G115" s="6">
        <f>5100</f>
        <v>5100</v>
      </c>
      <c r="H115" s="5">
        <v>0.040393518518518516</v>
      </c>
      <c r="J115">
        <v>111</v>
      </c>
    </row>
    <row r="116" spans="1:10" ht="12.75">
      <c r="A116" s="4">
        <v>112</v>
      </c>
      <c r="B116" s="4" t="s">
        <v>138</v>
      </c>
      <c r="C116" s="4"/>
      <c r="D116" s="4">
        <v>95</v>
      </c>
      <c r="E116" s="4"/>
      <c r="F116" s="5">
        <v>0.040393518518518516</v>
      </c>
      <c r="G116" s="6">
        <f>5100</f>
        <v>5100</v>
      </c>
      <c r="H116" s="5">
        <v>0.040393518518518516</v>
      </c>
      <c r="J116">
        <v>111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2015-02-21T14:11:56Z</dcterms:created>
  <dcterms:modified xsi:type="dcterms:W3CDTF">2015-02-25T05:30:11Z</dcterms:modified>
  <cp:category/>
  <cp:version/>
  <cp:contentType/>
  <cp:contentStatus/>
</cp:coreProperties>
</file>